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eva\Documents\Projekty\AG atelier\G050 bourání staré jízdárny Kladruby\"/>
    </mc:Choice>
  </mc:AlternateContent>
  <bookViews>
    <workbookView xWindow="0" yWindow="0" windowWidth="0" windowHeight="0" firstSheet="1" activeTab="1"/>
  </bookViews>
  <sheets>
    <sheet name="Rekapitulace stavby" sheetId="1" state="veryHidden" r:id="rId1"/>
    <sheet name="G050_2025 - Odstranění st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'G050_2025 - Odstranění st...'!$C$126:$K$305</definedName>
    <definedName name="_xlnm.Print_Area" localSheetId="1">'G050_2025 - Odstranění st...'!$C$4:$J$76,'G050_2025 - Odstranění st...'!$C$82:$J$110,'G050_2025 - Odstranění st...'!$C$116:$J$305</definedName>
    <definedName name="_xlnm.Print_Titles" localSheetId="1">'G050_2025 - Odstranění st...'!$126:$126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305"/>
  <c r="BH305"/>
  <c r="BG305"/>
  <c r="BF305"/>
  <c r="T305"/>
  <c r="R305"/>
  <c r="P305"/>
  <c r="BI304"/>
  <c r="BH304"/>
  <c r="BG304"/>
  <c r="BF304"/>
  <c r="T304"/>
  <c r="R304"/>
  <c r="P304"/>
  <c r="BI302"/>
  <c r="BH302"/>
  <c r="BG302"/>
  <c r="BF302"/>
  <c r="T302"/>
  <c r="T301"/>
  <c r="R302"/>
  <c r="R301"/>
  <c r="P302"/>
  <c r="P301"/>
  <c r="BI300"/>
  <c r="BH300"/>
  <c r="BG300"/>
  <c r="BF300"/>
  <c r="T300"/>
  <c r="R300"/>
  <c r="P300"/>
  <c r="BI295"/>
  <c r="BH295"/>
  <c r="BG295"/>
  <c r="BF295"/>
  <c r="T295"/>
  <c r="R295"/>
  <c r="P295"/>
  <c r="BI294"/>
  <c r="BH294"/>
  <c r="BG294"/>
  <c r="BF294"/>
  <c r="T294"/>
  <c r="R294"/>
  <c r="P294"/>
  <c r="BI293"/>
  <c r="BH293"/>
  <c r="BG293"/>
  <c r="BF293"/>
  <c r="T293"/>
  <c r="R293"/>
  <c r="P293"/>
  <c r="BI290"/>
  <c r="BH290"/>
  <c r="BG290"/>
  <c r="BF290"/>
  <c r="T290"/>
  <c r="T289"/>
  <c r="T288"/>
  <c r="R290"/>
  <c r="R289"/>
  <c r="R288"/>
  <c r="P290"/>
  <c r="P289"/>
  <c r="P288"/>
  <c r="BI285"/>
  <c r="BH285"/>
  <c r="BG285"/>
  <c r="BF285"/>
  <c r="T285"/>
  <c r="R285"/>
  <c r="P285"/>
  <c r="BI282"/>
  <c r="BH282"/>
  <c r="BG282"/>
  <c r="BF282"/>
  <c r="T282"/>
  <c r="R282"/>
  <c r="P282"/>
  <c r="BI276"/>
  <c r="BH276"/>
  <c r="BG276"/>
  <c r="BF276"/>
  <c r="T276"/>
  <c r="R276"/>
  <c r="P276"/>
  <c r="BI270"/>
  <c r="BH270"/>
  <c r="BG270"/>
  <c r="BF270"/>
  <c r="T270"/>
  <c r="R270"/>
  <c r="P270"/>
  <c r="BI269"/>
  <c r="BH269"/>
  <c r="BG269"/>
  <c r="BF269"/>
  <c r="T269"/>
  <c r="R269"/>
  <c r="P269"/>
  <c r="BI266"/>
  <c r="BH266"/>
  <c r="BG266"/>
  <c r="BF266"/>
  <c r="T266"/>
  <c r="R266"/>
  <c r="P266"/>
  <c r="BI264"/>
  <c r="BH264"/>
  <c r="BG264"/>
  <c r="BF264"/>
  <c r="T264"/>
  <c r="R264"/>
  <c r="P264"/>
  <c r="BI260"/>
  <c r="BH260"/>
  <c r="BG260"/>
  <c r="BF260"/>
  <c r="T260"/>
  <c r="T259"/>
  <c r="R260"/>
  <c r="R259"/>
  <c r="P260"/>
  <c r="P259"/>
  <c r="BI253"/>
  <c r="BH253"/>
  <c r="BG253"/>
  <c r="BF253"/>
  <c r="T253"/>
  <c r="R253"/>
  <c r="P253"/>
  <c r="BI250"/>
  <c r="BH250"/>
  <c r="BG250"/>
  <c r="BF250"/>
  <c r="T250"/>
  <c r="R250"/>
  <c r="P250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3"/>
  <c r="BH243"/>
  <c r="BG243"/>
  <c r="BF243"/>
  <c r="T243"/>
  <c r="R243"/>
  <c r="P243"/>
  <c r="BI242"/>
  <c r="BH242"/>
  <c r="BG242"/>
  <c r="BF242"/>
  <c r="T242"/>
  <c r="R242"/>
  <c r="P242"/>
  <c r="BI240"/>
  <c r="BH240"/>
  <c r="BG240"/>
  <c r="BF240"/>
  <c r="T240"/>
  <c r="R240"/>
  <c r="P240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3"/>
  <c r="BH213"/>
  <c r="BG213"/>
  <c r="BF213"/>
  <c r="T213"/>
  <c r="R213"/>
  <c r="P213"/>
  <c r="BI209"/>
  <c r="BH209"/>
  <c r="BG209"/>
  <c r="BF209"/>
  <c r="T209"/>
  <c r="R209"/>
  <c r="P209"/>
  <c r="BI206"/>
  <c r="BH206"/>
  <c r="BG206"/>
  <c r="BF206"/>
  <c r="T206"/>
  <c r="R206"/>
  <c r="P206"/>
  <c r="BI203"/>
  <c r="BH203"/>
  <c r="BG203"/>
  <c r="BF203"/>
  <c r="T203"/>
  <c r="R203"/>
  <c r="P203"/>
  <c r="BI197"/>
  <c r="BH197"/>
  <c r="BG197"/>
  <c r="BF197"/>
  <c r="T197"/>
  <c r="R197"/>
  <c r="P197"/>
  <c r="BI194"/>
  <c r="BH194"/>
  <c r="BG194"/>
  <c r="BF194"/>
  <c r="T194"/>
  <c r="R194"/>
  <c r="P194"/>
  <c r="BI189"/>
  <c r="BH189"/>
  <c r="BG189"/>
  <c r="BF189"/>
  <c r="T189"/>
  <c r="R189"/>
  <c r="P189"/>
  <c r="BI186"/>
  <c r="BH186"/>
  <c r="BG186"/>
  <c r="BF186"/>
  <c r="T186"/>
  <c r="R186"/>
  <c r="P186"/>
  <c r="BI183"/>
  <c r="BH183"/>
  <c r="BG183"/>
  <c r="BF183"/>
  <c r="T183"/>
  <c r="R183"/>
  <c r="P183"/>
  <c r="BI174"/>
  <c r="BH174"/>
  <c r="BG174"/>
  <c r="BF174"/>
  <c r="T174"/>
  <c r="R174"/>
  <c r="P174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5"/>
  <c r="BH155"/>
  <c r="BG155"/>
  <c r="BF155"/>
  <c r="T155"/>
  <c r="R155"/>
  <c r="P155"/>
  <c r="BI152"/>
  <c r="BH152"/>
  <c r="BG152"/>
  <c r="BF152"/>
  <c r="T152"/>
  <c r="R152"/>
  <c r="P152"/>
  <c r="BI146"/>
  <c r="BH146"/>
  <c r="BG146"/>
  <c r="BF146"/>
  <c r="T146"/>
  <c r="R146"/>
  <c r="P146"/>
  <c r="BI145"/>
  <c r="BH145"/>
  <c r="BG145"/>
  <c r="BF145"/>
  <c r="T145"/>
  <c r="R145"/>
  <c r="P145"/>
  <c r="BI138"/>
  <c r="BH138"/>
  <c r="BG138"/>
  <c r="BF138"/>
  <c r="T138"/>
  <c r="R138"/>
  <c r="P138"/>
  <c r="BI131"/>
  <c r="BH131"/>
  <c r="BG131"/>
  <c r="BF131"/>
  <c r="T131"/>
  <c r="R131"/>
  <c r="P131"/>
  <c r="BI130"/>
  <c r="BH130"/>
  <c r="BG130"/>
  <c r="BF130"/>
  <c r="T130"/>
  <c r="R130"/>
  <c r="P130"/>
  <c r="F123"/>
  <c r="F121"/>
  <c r="E119"/>
  <c r="F89"/>
  <c r="F87"/>
  <c r="E85"/>
  <c r="J22"/>
  <c r="E22"/>
  <c r="J124"/>
  <c r="J21"/>
  <c r="J19"/>
  <c r="E19"/>
  <c r="J123"/>
  <c r="J18"/>
  <c r="J16"/>
  <c r="E16"/>
  <c r="F124"/>
  <c r="J15"/>
  <c r="J10"/>
  <c r="J121"/>
  <c i="1" r="L90"/>
  <c r="AM90"/>
  <c r="AM89"/>
  <c r="L89"/>
  <c r="AM87"/>
  <c r="L87"/>
  <c r="L85"/>
  <c r="L84"/>
  <c i="2" r="F32"/>
  <c r="BK250"/>
  <c r="BK244"/>
  <c r="J240"/>
  <c r="BK232"/>
  <c r="BK213"/>
  <c r="J197"/>
  <c r="J164"/>
  <c r="BK157"/>
  <c r="J146"/>
  <c r="J131"/>
  <c r="J32"/>
  <c r="J300"/>
  <c r="J294"/>
  <c r="BK290"/>
  <c r="BK282"/>
  <c r="BK276"/>
  <c r="BK269"/>
  <c r="J264"/>
  <c r="J250"/>
  <c r="J245"/>
  <c r="BK242"/>
  <c r="J238"/>
  <c r="J232"/>
  <c r="J223"/>
  <c r="J209"/>
  <c r="BK197"/>
  <c r="BK186"/>
  <c r="BK174"/>
  <c r="BK160"/>
  <c r="J155"/>
  <c r="BK138"/>
  <c i="1" r="AS94"/>
  <c i="2" r="BK295"/>
  <c r="BK293"/>
  <c r="J285"/>
  <c r="J276"/>
  <c r="J269"/>
  <c r="J260"/>
  <c r="BK247"/>
  <c r="BK243"/>
  <c r="J236"/>
  <c r="BK223"/>
  <c r="BK206"/>
  <c r="J194"/>
  <c r="BK183"/>
  <c r="J163"/>
  <c r="BK155"/>
  <c r="BK145"/>
  <c r="J130"/>
  <c r="BK285"/>
  <c r="BK270"/>
  <c r="BK260"/>
  <c r="BK246"/>
  <c r="J244"/>
  <c r="BK238"/>
  <c r="BK229"/>
  <c r="BK220"/>
  <c r="J206"/>
  <c r="BK189"/>
  <c r="J174"/>
  <c r="J159"/>
  <c r="J152"/>
  <c r="BK131"/>
  <c r="F33"/>
  <c r="BK266"/>
  <c r="J253"/>
  <c r="BK245"/>
  <c r="J242"/>
  <c r="BK236"/>
  <c r="BK226"/>
  <c r="BK209"/>
  <c r="J203"/>
  <c r="J189"/>
  <c r="BK164"/>
  <c r="BK159"/>
  <c r="BK146"/>
  <c r="BK130"/>
  <c r="BK305"/>
  <c r="J305"/>
  <c r="BK304"/>
  <c r="J304"/>
  <c r="BK302"/>
  <c r="J302"/>
  <c r="BK300"/>
  <c r="J295"/>
  <c r="BK294"/>
  <c r="J293"/>
  <c r="J290"/>
  <c r="J282"/>
  <c r="J270"/>
  <c r="J266"/>
  <c r="BK253"/>
  <c r="J246"/>
  <c r="BK240"/>
  <c r="J237"/>
  <c r="J226"/>
  <c r="J213"/>
  <c r="BK194"/>
  <c r="J183"/>
  <c r="J160"/>
  <c r="BK152"/>
  <c r="J138"/>
  <c r="F35"/>
  <c r="F34"/>
  <c r="BK264"/>
  <c r="J247"/>
  <c r="J243"/>
  <c r="BK237"/>
  <c r="J229"/>
  <c r="J220"/>
  <c r="BK203"/>
  <c r="J186"/>
  <c r="BK163"/>
  <c r="J157"/>
  <c r="J145"/>
  <c l="1" r="P129"/>
  <c r="P235"/>
  <c r="R162"/>
  <c r="BK249"/>
  <c r="P268"/>
  <c r="T292"/>
  <c r="BK162"/>
  <c r="J162"/>
  <c r="J97"/>
  <c r="R235"/>
  <c r="T249"/>
  <c r="T248"/>
  <c r="P263"/>
  <c r="T263"/>
  <c r="BK303"/>
  <c r="J303"/>
  <c r="J109"/>
  <c r="T129"/>
  <c r="T235"/>
  <c r="T268"/>
  <c r="R292"/>
  <c r="R291"/>
  <c r="T162"/>
  <c r="R249"/>
  <c r="R248"/>
  <c r="R268"/>
  <c r="R303"/>
  <c r="BK129"/>
  <c r="J129"/>
  <c r="J96"/>
  <c r="R129"/>
  <c r="R128"/>
  <c r="R127"/>
  <c r="BK235"/>
  <c r="J235"/>
  <c r="J98"/>
  <c r="BK268"/>
  <c r="J268"/>
  <c r="J103"/>
  <c r="P292"/>
  <c r="P291"/>
  <c r="P303"/>
  <c r="P162"/>
  <c r="P249"/>
  <c r="P248"/>
  <c r="BK263"/>
  <c r="J263"/>
  <c r="J102"/>
  <c r="R263"/>
  <c r="BK292"/>
  <c r="BK291"/>
  <c r="J291"/>
  <c r="J106"/>
  <c r="T303"/>
  <c r="BK259"/>
  <c r="J259"/>
  <c r="J101"/>
  <c r="BK301"/>
  <c r="J301"/>
  <c r="J108"/>
  <c r="BK289"/>
  <c r="BK288"/>
  <c r="J288"/>
  <c r="J104"/>
  <c i="1" r="BC95"/>
  <c i="2" r="J87"/>
  <c r="J89"/>
  <c r="F90"/>
  <c r="J90"/>
  <c r="BE130"/>
  <c r="BE131"/>
  <c r="BE138"/>
  <c r="BE145"/>
  <c r="BE146"/>
  <c r="BE152"/>
  <c r="BE155"/>
  <c r="BE157"/>
  <c r="BE159"/>
  <c r="BE160"/>
  <c r="BE163"/>
  <c r="BE164"/>
  <c r="BE174"/>
  <c r="BE183"/>
  <c r="BE186"/>
  <c r="BE189"/>
  <c r="BE194"/>
  <c r="BE197"/>
  <c r="BE203"/>
  <c r="BE206"/>
  <c r="BE209"/>
  <c r="BE213"/>
  <c r="BE220"/>
  <c r="BE223"/>
  <c r="BE226"/>
  <c r="BE229"/>
  <c r="BE232"/>
  <c r="BE236"/>
  <c r="BE237"/>
  <c r="BE238"/>
  <c r="BE240"/>
  <c r="BE242"/>
  <c r="BE243"/>
  <c r="BE244"/>
  <c r="BE245"/>
  <c r="BE246"/>
  <c r="BE247"/>
  <c r="BE250"/>
  <c r="BE253"/>
  <c r="BE260"/>
  <c r="BE264"/>
  <c r="BE266"/>
  <c r="BE269"/>
  <c r="BE270"/>
  <c r="BE276"/>
  <c r="BE282"/>
  <c r="BE285"/>
  <c r="BE290"/>
  <c r="BE293"/>
  <c r="BE294"/>
  <c r="BE295"/>
  <c r="BE300"/>
  <c r="BE302"/>
  <c r="BE304"/>
  <c r="BE305"/>
  <c i="1" r="BB95"/>
  <c r="BA95"/>
  <c r="AW95"/>
  <c r="BD95"/>
  <c r="BD94"/>
  <c r="W33"/>
  <c r="BC94"/>
  <c r="W32"/>
  <c r="BB94"/>
  <c r="W31"/>
  <c r="BA94"/>
  <c r="W30"/>
  <c i="2" l="1" r="T291"/>
  <c r="BK248"/>
  <c r="J248"/>
  <c r="J99"/>
  <c r="T128"/>
  <c r="T127"/>
  <c r="P128"/>
  <c r="P127"/>
  <c i="1" r="AU95"/>
  <c i="2" r="J292"/>
  <c r="J107"/>
  <c r="BK128"/>
  <c r="J128"/>
  <c r="J95"/>
  <c r="J249"/>
  <c r="J100"/>
  <c r="J289"/>
  <c r="J105"/>
  <c i="1" r="AU94"/>
  <c r="AX94"/>
  <c i="2" r="J31"/>
  <c i="1" r="AV95"/>
  <c r="AT95"/>
  <c r="AW94"/>
  <c r="AK30"/>
  <c i="2" r="F31"/>
  <c i="1" r="AZ95"/>
  <c r="AZ94"/>
  <c r="W29"/>
  <c r="AY94"/>
  <c i="2" l="1" r="BK127"/>
  <c r="J127"/>
  <c r="J94"/>
  <c i="1" r="AV94"/>
  <c r="AK29"/>
  <c i="2" l="1" r="J28"/>
  <c i="1" r="AG95"/>
  <c r="AG94"/>
  <c r="AK26"/>
  <c r="AT94"/>
  <c r="AN94"/>
  <c i="2" l="1" r="J37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<sst xmlns="http://schemas.openxmlformats.org/spreadsheetml/2006/main">
  <si>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</si>
  <si>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</si>
  <si>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</si>
  <si>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False</t>
  </si>
  <si>
    <t>{4d5561c2-6e16-447f-8204-1e411184f369}</t>
  </si>
  <si>
    <t xml:space="preserve">&gt;&gt;  skryté sloupce  &lt;&lt;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</si>
  <si>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</si>
  <si>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</si>
  <si>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</si>
  <si>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</si>
  <si>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</si>
  <si>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</si>
  <si>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</si>
  <si>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</si>
  <si>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G050_2025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</si>
  <si>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</si>
  <si>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</si>
  <si>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Odstranění stávající jízdárny SŠCHKJ Kladruby nad Labem</t>
  </si>
  <si>
    <t>KSO:</t>
  </si>
  <si>
    <t>CC-CZ:</t>
  </si>
  <si>
    <t>Místo:</t>
  </si>
  <si>
    <t xml:space="preserve"> </t>
  </si>
  <si>
    <t>Datum:</t>
  </si>
  <si>
    <t>26. 2. 2025</t>
  </si>
  <si>
    <t>Zadavatel:</t>
  </si>
  <si>
    <t>IČ:</t>
  </si>
  <si>
    <t>Pardubický kraj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</si>
  <si>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</si>
  <si>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</si>
  <si>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</si>
  <si>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</si>
  <si>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</si>
  <si>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</si>
  <si>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</si>
  <si>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</si>
  <si>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</si>
  <si>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</si>
  <si>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</si>
  <si>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</si>
  <si>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</si>
  <si>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</si>
  <si>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</si>
  <si>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</si>
  <si>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</si>
  <si>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</si>
  <si>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</si>
  <si>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</si>
  <si>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</si>
  <si>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</si>
  <si>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</si>
  <si>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</si>
  <si>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</si>
  <si>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</si>
  <si>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</si>
  <si>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</si>
  <si>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</si>
  <si>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</si>
  <si>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</si>
  <si>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</si>
  <si>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</si>
  <si>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</si>
  <si>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</si>
  <si>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</si>
  <si>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</si>
  <si>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</si>
  <si>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</si>
  <si>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</si>
  <si>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</si>
  <si>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</si>
  <si>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</si>
  <si>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</si>
  <si>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</si>
  <si>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</si>
  <si>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</si>
  <si>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</si>
  <si>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</si>
  <si>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</si>
  <si>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</si>
  <si>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</si>
  <si>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</si>
  <si>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</si>
  <si>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</si>
  <si>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</si>
  <si>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</si>
  <si>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</si>
  <si>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</si>
  <si>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</si>
  <si>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</si>
  <si>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</si>
  <si>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</si>
  <si>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</si>
  <si>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</si>
  <si>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</si>
  <si>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</si>
  <si>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</si>
  <si>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</si>
  <si>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767 - Konstrukce zámečnické</t>
  </si>
  <si>
    <t>M - Práce a dodávky M</t>
  </si>
  <si>
    <t xml:space="preserve">    21-M - Elektromontáže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</si>
  <si>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</si>
  <si>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</si>
  <si>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</si>
  <si>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VRN5 - Finanční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</si>
  <si>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</si>
  <si>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</si>
  <si>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</si>
  <si>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</si>
  <si>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</si>
  <si>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</si>
  <si>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</si>
  <si>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</si>
  <si>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</si>
  <si>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</si>
  <si>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</si>
  <si>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</si>
  <si>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</si>
  <si>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</si>
  <si>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</si>
  <si>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</si>
  <si>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</si>
  <si>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</si>
  <si>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115101201</t>
  </si>
  <si>
    <t>Čerpání vody na dopravní výšku do 10 m průměrný přítok do 500 l/min</t>
  </si>
  <si>
    <t>hod</t>
  </si>
  <si>
    <t>4</t>
  </si>
  <si>
    <t>1999853678</t>
  </si>
  <si>
    <t>132354104</t>
  </si>
  <si>
    <t>Hloubení rýh zapažených š do 800 mm v hornině třídy těžitelnosti II skupiny 4 objem přes 100 m3 strojně</t>
  </si>
  <si>
    <t>m3</t>
  </si>
  <si>
    <t>-513691735</t>
  </si>
  <si>
    <t>VV</t>
  </si>
  <si>
    <t>"hloubení kolem patek pro zapažení - z důvodu vysoké hladiny spodní vody"</t>
  </si>
  <si>
    <t>"dle postupu v PD"</t>
  </si>
  <si>
    <t>2*(0,9*2*2,4+1,5*0,6*(2*2+2*3,6))-2*(0,5*2*2,4+0,4*0,9*0,9)-0,4*0,3*2*1,15-0,4*0,3*(1,15+1,2)</t>
  </si>
  <si>
    <t>4*(0,9*1,2*2,4+1,5*(2*1,2+2*3,6))-4*(0,5*1,2*2,4+0,4*0,4*0,9)-4*0,4*0,3*2*1</t>
  </si>
  <si>
    <t>(0,9*1*3+1,5*(2*1+2*4,2))-(0,5*1*3+0,4*0,4*0,9)-0,4*0,3*2*0,9</t>
  </si>
  <si>
    <t>Součet</t>
  </si>
  <si>
    <t>3</t>
  </si>
  <si>
    <t>1511011011</t>
  </si>
  <si>
    <t>Zřízení pažení</t>
  </si>
  <si>
    <t>m2</t>
  </si>
  <si>
    <t>184321597</t>
  </si>
  <si>
    <t>"pažení pro bourání patek- z důvodu vysoké hladiny spodní vody"</t>
  </si>
  <si>
    <t>2*1,5*(2*3,2+2*3,6)</t>
  </si>
  <si>
    <t>4*1,5*(2*2,4+2*3,6)</t>
  </si>
  <si>
    <t>1*1,5*(2*2,2+2*4,2)</t>
  </si>
  <si>
    <t>1511011111</t>
  </si>
  <si>
    <t xml:space="preserve">Odstranění pažení </t>
  </si>
  <si>
    <t>1602097656</t>
  </si>
  <si>
    <t>5</t>
  </si>
  <si>
    <t>174151101</t>
  </si>
  <si>
    <t>Zásyp jam, šachet rýh nebo kolem objektů sypaninou se zhutněním</t>
  </si>
  <si>
    <t>-1888766528</t>
  </si>
  <si>
    <t>"zásyp po vybourání základů - použít materiál z plochy haly (písek)"</t>
  </si>
  <si>
    <t>93,248</t>
  </si>
  <si>
    <t>"zásyp výkopu pro pažení"</t>
  </si>
  <si>
    <t>99,906</t>
  </si>
  <si>
    <t>6</t>
  </si>
  <si>
    <t>181951111</t>
  </si>
  <si>
    <t>Úprava pláně v hornině třídy těžitelnosti I skupiny 1 až 3 bez zhutnění strojně</t>
  </si>
  <si>
    <t>30832551</t>
  </si>
  <si>
    <t>"srovnání terénu po demolici objektu"</t>
  </si>
  <si>
    <t>62*16</t>
  </si>
  <si>
    <t>7</t>
  </si>
  <si>
    <t>181351113</t>
  </si>
  <si>
    <t>Rozprostření ornice tl vrstvy do 200 mm pl přes 500 m2 v rovině nebo ve svahu do 1:5 strojně</t>
  </si>
  <si>
    <t>-919894056</t>
  </si>
  <si>
    <t>16*59</t>
  </si>
  <si>
    <t>8</t>
  </si>
  <si>
    <t>M</t>
  </si>
  <si>
    <t>10364100</t>
  </si>
  <si>
    <t>zemina - tříděná</t>
  </si>
  <si>
    <t>t</t>
  </si>
  <si>
    <t>1167084062</t>
  </si>
  <si>
    <t>0,15*944*1,8</t>
  </si>
  <si>
    <t>9</t>
  </si>
  <si>
    <t>181411131</t>
  </si>
  <si>
    <t>Založení parkového trávníku výsevem pl do 1000 m2 v rovině a ve svahu do 1:5</t>
  </si>
  <si>
    <t>-651852416</t>
  </si>
  <si>
    <t>10</t>
  </si>
  <si>
    <t>00572410</t>
  </si>
  <si>
    <t>osivo směs travní parková</t>
  </si>
  <si>
    <t>kg</t>
  </si>
  <si>
    <t>-1937306331</t>
  </si>
  <si>
    <t>944*0,03 'Přepočtené koeficientem množství</t>
  </si>
  <si>
    <t>Ostatní konstrukce a práce, bourání</t>
  </si>
  <si>
    <t>11</t>
  </si>
  <si>
    <t>901</t>
  </si>
  <si>
    <t>Odpojení objektu od inženýrských sítí</t>
  </si>
  <si>
    <t>kpl</t>
  </si>
  <si>
    <t>785100948</t>
  </si>
  <si>
    <t>961044111</t>
  </si>
  <si>
    <t>Bourání základů z betonu prostého</t>
  </si>
  <si>
    <t>-390782524</t>
  </si>
  <si>
    <t>"základové pasy a patky"</t>
  </si>
  <si>
    <t>12*(0,5*2*2,4+0,5*0,9*0,9)</t>
  </si>
  <si>
    <t>16*(0,5*1,2*2,4+0,5*0,4*0,9)</t>
  </si>
  <si>
    <t>4*(0,5*1*3+0,5*0,4*0,9)</t>
  </si>
  <si>
    <t>0,3*0,5*(6*3,6+8*3,85+12*4,1+4*4+2*5,6)</t>
  </si>
  <si>
    <t>0,5*0,6*14,5+0,45*0,6*(4,04+5,6+2,5)</t>
  </si>
  <si>
    <t>"vybourání základů po odstranění sloupu vedení nn"</t>
  </si>
  <si>
    <t>2*0,6*0,6*1,5</t>
  </si>
  <si>
    <t>13</t>
  </si>
  <si>
    <t>962032432</t>
  </si>
  <si>
    <t>Bourání zdiva z cihel pálených děrovaných nebo lehčených na MV nebo MVC přes 1 m3</t>
  </si>
  <si>
    <t>-1446152468</t>
  </si>
  <si>
    <t>"cihelná podezdívka"</t>
  </si>
  <si>
    <t>0,3*0,652*(2*58,5+14,5)</t>
  </si>
  <si>
    <t>"pžízemí pod tribunou"</t>
  </si>
  <si>
    <t>0,3*(2,6*2*14,5+1,25-2,4*2,4-1*2,5-3,6*1,2)</t>
  </si>
  <si>
    <t>0,25*(2,6*(4,15+5,7)-0,9*2-1*2)</t>
  </si>
  <si>
    <t>"tribuna"</t>
  </si>
  <si>
    <t>0,3*0,7*14,5</t>
  </si>
  <si>
    <t>14</t>
  </si>
  <si>
    <t>963011512</t>
  </si>
  <si>
    <t>Bourání stropů z tvárnic pálených do nosníků ocelových tl do 150 mm</t>
  </si>
  <si>
    <t>-304423264</t>
  </si>
  <si>
    <t>"strop pod tribunou - vybourání hurdis + škvára"</t>
  </si>
  <si>
    <t>4,45*14,5</t>
  </si>
  <si>
    <t>15</t>
  </si>
  <si>
    <t>963053936</t>
  </si>
  <si>
    <t>Bourání ŽB schodišťových ramen monolitických samonosných</t>
  </si>
  <si>
    <t>-1057582616</t>
  </si>
  <si>
    <t>"schodiště na tribunu"</t>
  </si>
  <si>
    <t>2,4*3,62</t>
  </si>
  <si>
    <t>16</t>
  </si>
  <si>
    <t>964073331</t>
  </si>
  <si>
    <t>Vybourání válcovaných nosníků ze zdiva cihelného dl do 6 m hmotnosti 35 kg/m</t>
  </si>
  <si>
    <t>-1153329465</t>
  </si>
  <si>
    <t>"ocelové I profily"</t>
  </si>
  <si>
    <t>0,1+1,28</t>
  </si>
  <si>
    <t>0,372+0,13+0,1</t>
  </si>
  <si>
    <t>17</t>
  </si>
  <si>
    <t>965042141</t>
  </si>
  <si>
    <t>Bourání podkladů pod dlažby nebo mazanin betonových nebo z litého asfaltu tl do 100 mm pl přes 4 m2</t>
  </si>
  <si>
    <t>1766394520</t>
  </si>
  <si>
    <t>0,05*4,3*14,5</t>
  </si>
  <si>
    <t>18</t>
  </si>
  <si>
    <t>965042241</t>
  </si>
  <si>
    <t>Bourání podkladů pod dlažby nebo mazanin betonových nebo z litého asfaltu tl přes 100 mm pl přes 4 m2</t>
  </si>
  <si>
    <t>1870977302</t>
  </si>
  <si>
    <t>"podlaha přízemí - zázemí"</t>
  </si>
  <si>
    <t>0,2*4,15*14,5</t>
  </si>
  <si>
    <t>"nájezdy do jízdárny"</t>
  </si>
  <si>
    <t>0,15*4*2*3</t>
  </si>
  <si>
    <t>19</t>
  </si>
  <si>
    <t>965081213</t>
  </si>
  <si>
    <t>Bourání podlah z dlaždic keramických nebo xylolitových tl do 10 mm plochy přes 1 m2</t>
  </si>
  <si>
    <t>-1108591225</t>
  </si>
  <si>
    <t>"tribuna, schodiště"</t>
  </si>
  <si>
    <t>4,3*14,5+2,4*3,06</t>
  </si>
  <si>
    <t>20</t>
  </si>
  <si>
    <t>965081353</t>
  </si>
  <si>
    <t>Bourání podlah z dlaždic betonových, teracových nebo čedičových tl přes 40 mm plochy přes 1 m2</t>
  </si>
  <si>
    <t>-1773203385</t>
  </si>
  <si>
    <t>8,55+35,48+2,62</t>
  </si>
  <si>
    <t>9650829411</t>
  </si>
  <si>
    <t>Odstranění násypů pod podlahami tl přes 200 mm</t>
  </si>
  <si>
    <t>424103519</t>
  </si>
  <si>
    <t>"podlaha jízdárny odebrat cca 30 cm škvára, písek, piliny"</t>
  </si>
  <si>
    <t>"písek použít pro zásyp základů"</t>
  </si>
  <si>
    <t>0,3*792,13</t>
  </si>
  <si>
    <t>22</t>
  </si>
  <si>
    <t>968072246</t>
  </si>
  <si>
    <t>Vybourání kovových rámů oken jednoduchých včetně křídel pl do 4 m2</t>
  </si>
  <si>
    <t>420028621</t>
  </si>
  <si>
    <t>18*3,6*1,2</t>
  </si>
  <si>
    <t>6*3,6*1,8</t>
  </si>
  <si>
    <t>3,6*1,2</t>
  </si>
  <si>
    <t>4*3,6*1,2</t>
  </si>
  <si>
    <t>2*5,4*1,2</t>
  </si>
  <si>
    <t>23</t>
  </si>
  <si>
    <t>968072455</t>
  </si>
  <si>
    <t>Vybourání kovových dveřních zárubní pl do 2 m2</t>
  </si>
  <si>
    <t>1299109799</t>
  </si>
  <si>
    <t>"dveře v zázemí"</t>
  </si>
  <si>
    <t>3*0,9*2+0,8*2</t>
  </si>
  <si>
    <t>24</t>
  </si>
  <si>
    <t>968072456</t>
  </si>
  <si>
    <t>Vybourání kovových dveřních zárubní pl přes 2 m2</t>
  </si>
  <si>
    <t>370437378</t>
  </si>
  <si>
    <t>"dveře vnější"</t>
  </si>
  <si>
    <t>1*2,5</t>
  </si>
  <si>
    <t>25</t>
  </si>
  <si>
    <t>968072558</t>
  </si>
  <si>
    <t>Vybourání kovových vrat pl do 5 m2</t>
  </si>
  <si>
    <t>-224917159</t>
  </si>
  <si>
    <t>"vrata vnitřní"</t>
  </si>
  <si>
    <t>2,4*2,4</t>
  </si>
  <si>
    <t>26</t>
  </si>
  <si>
    <t>968072559</t>
  </si>
  <si>
    <t>Vybourání kovových vrat pl přes 5 m2</t>
  </si>
  <si>
    <t>-2060340268</t>
  </si>
  <si>
    <t>"vrata vnější"</t>
  </si>
  <si>
    <t>3*3,6*3,6</t>
  </si>
  <si>
    <t>27</t>
  </si>
  <si>
    <t>976071111</t>
  </si>
  <si>
    <t>Vybourání kovových madel a zábradlí</t>
  </si>
  <si>
    <t>m</t>
  </si>
  <si>
    <t>-929614428</t>
  </si>
  <si>
    <t>"tribuna a schodiště"</t>
  </si>
  <si>
    <t>14,5+3,62+2*2,8</t>
  </si>
  <si>
    <t>997</t>
  </si>
  <si>
    <t>Přesun sutě</t>
  </si>
  <si>
    <t>28</t>
  </si>
  <si>
    <t>997013111</t>
  </si>
  <si>
    <t>Vnitrostaveništní doprava suti a vybouraných hmot pro budovy v do 6 m</t>
  </si>
  <si>
    <t>-1536290682</t>
  </si>
  <si>
    <t>29</t>
  </si>
  <si>
    <t>997013501</t>
  </si>
  <si>
    <t>Odvoz suti a vybouraných hmot na skládku nebo meziskládku do 1 km se složením</t>
  </si>
  <si>
    <t>66199096</t>
  </si>
  <si>
    <t>30</t>
  </si>
  <si>
    <t>997013509</t>
  </si>
  <si>
    <t>Příplatek k odvozu suti a vybouraných hmot na skládku ZKD 1 km přes 1 km</t>
  </si>
  <si>
    <t>2133262738</t>
  </si>
  <si>
    <t>627,29*9 'Přepočtené koeficientem množství</t>
  </si>
  <si>
    <t>31</t>
  </si>
  <si>
    <t>997013631</t>
  </si>
  <si>
    <t>Poplatek za uložení na skládce (skládkovné) stavebního odpadu směsného kód odpadu 17 09 04</t>
  </si>
  <si>
    <t>1605918730</t>
  </si>
  <si>
    <t>627,29-435</t>
  </si>
  <si>
    <t>32</t>
  </si>
  <si>
    <t>997013811</t>
  </si>
  <si>
    <t>Poplatek za uložení na skládce (skládkovné) stavebního odpadu dřevěného kód odpadu 17 02 01</t>
  </si>
  <si>
    <t>-1140274793</t>
  </si>
  <si>
    <t>33</t>
  </si>
  <si>
    <t>997013814</t>
  </si>
  <si>
    <t>Poplatek za uložení na skládce (skládkovné) stavebního odpadu izolací kód odpadu 17 06 04</t>
  </si>
  <si>
    <t>-1078436010</t>
  </si>
  <si>
    <t>34</t>
  </si>
  <si>
    <t>997013862</t>
  </si>
  <si>
    <t>Poplatek za uložení stavebního odpadu na recyklační skládce (skládkovné) z armovaného betonu kód odpadu 17 01 01</t>
  </si>
  <si>
    <t>243295019</t>
  </si>
  <si>
    <t>35</t>
  </si>
  <si>
    <t>997013863</t>
  </si>
  <si>
    <t>Poplatek za uložení stavebního odpadu na recyklační skládce (skládkovné) cihelného kód odpadu 17 01 02</t>
  </si>
  <si>
    <t>-1782432170</t>
  </si>
  <si>
    <t>36</t>
  </si>
  <si>
    <t>997013873</t>
  </si>
  <si>
    <t>Poplatek za uložení stavebního odpadu na recyklační skládce (skládkovné) zeminy a kamení zatříděného do Katalogu odpadů pod kódem 17 05 04</t>
  </si>
  <si>
    <t>-165649764</t>
  </si>
  <si>
    <t>37</t>
  </si>
  <si>
    <t>99701991</t>
  </si>
  <si>
    <t>Šrot</t>
  </si>
  <si>
    <t>306584058</t>
  </si>
  <si>
    <t>PSV</t>
  </si>
  <si>
    <t>Práce a dodávky PSV</t>
  </si>
  <si>
    <t>713</t>
  </si>
  <si>
    <t>Izolace tepelné</t>
  </si>
  <si>
    <t>38</t>
  </si>
  <si>
    <t>713110811</t>
  </si>
  <si>
    <t>Odstranění tepelné izolace stropů volně kladené z vláknitých materiálů suchých tl do 100 mm</t>
  </si>
  <si>
    <t>601900920</t>
  </si>
  <si>
    <t>"izolace podhledu"</t>
  </si>
  <si>
    <t>58*15</t>
  </si>
  <si>
    <t>39</t>
  </si>
  <si>
    <t>713130833</t>
  </si>
  <si>
    <t>Odstranění tepelné izolace stěn přibité nebo nastřelené z vláknitých materiálů tl přes 100 do 200 mm</t>
  </si>
  <si>
    <t>1802755465</t>
  </si>
  <si>
    <t>"izolace stěn"</t>
  </si>
  <si>
    <t>4,5*(2*54,63+2*4,15+14,5)+1,2*14,5+2,2*14,5</t>
  </si>
  <si>
    <t>-(151,2-3,6*1,2) "okna"</t>
  </si>
  <si>
    <t>-3*3,6*3,6 "dveře, vrata"</t>
  </si>
  <si>
    <t>762</t>
  </si>
  <si>
    <t>Konstrukce tesařské</t>
  </si>
  <si>
    <t>40</t>
  </si>
  <si>
    <t>762112811</t>
  </si>
  <si>
    <t>Demontáž stěn a příček z polohraněného řeziva nebo tyčoviny</t>
  </si>
  <si>
    <t>-856281590</t>
  </si>
  <si>
    <t>"lambrína"</t>
  </si>
  <si>
    <t>1,5*(2*54,6+2*14,5)</t>
  </si>
  <si>
    <t>764</t>
  </si>
  <si>
    <t>Konstrukce klempířské</t>
  </si>
  <si>
    <t>41</t>
  </si>
  <si>
    <t>764004801</t>
  </si>
  <si>
    <t>Demontáž podokapního žlabu do suti</t>
  </si>
  <si>
    <t>-915743657</t>
  </si>
  <si>
    <t>2*58,5</t>
  </si>
  <si>
    <t>42</t>
  </si>
  <si>
    <t>764004861</t>
  </si>
  <si>
    <t>Demontáž svodu do suti</t>
  </si>
  <si>
    <t>-488886955</t>
  </si>
  <si>
    <t>6*6</t>
  </si>
  <si>
    <t>767</t>
  </si>
  <si>
    <t>Konstrukce zámečnické</t>
  </si>
  <si>
    <t>43</t>
  </si>
  <si>
    <t>76701</t>
  </si>
  <si>
    <t>Demontáž ocelové konstrzkce haly vč. pomocných kovových konstrukcí</t>
  </si>
  <si>
    <t>1964966493</t>
  </si>
  <si>
    <t>44</t>
  </si>
  <si>
    <t>767134802</t>
  </si>
  <si>
    <t>Demontáž oplechování stěn šroubovaných</t>
  </si>
  <si>
    <t>-1095491839</t>
  </si>
  <si>
    <t>"vnější plášť"</t>
  </si>
  <si>
    <t>5*(2*58,5+15,5)+0,7*15,5+2*15,1*1,61/2</t>
  </si>
  <si>
    <t>45</t>
  </si>
  <si>
    <t>767134821</t>
  </si>
  <si>
    <t>Demontáž obložení stěn kazetami</t>
  </si>
  <si>
    <t>36298098</t>
  </si>
  <si>
    <t>"opáštění vnitřních stěn"</t>
  </si>
  <si>
    <t>46</t>
  </si>
  <si>
    <t>767392802</t>
  </si>
  <si>
    <t>Demontáž krytin střech z plechů šroubovaných do suti</t>
  </si>
  <si>
    <t>-1950379049</t>
  </si>
  <si>
    <t>"střešní krytina"</t>
  </si>
  <si>
    <t>2*8*59</t>
  </si>
  <si>
    <t>47</t>
  </si>
  <si>
    <t>767581803</t>
  </si>
  <si>
    <t>Demontáž podhledu tvarovaný plech</t>
  </si>
  <si>
    <t>-889062156</t>
  </si>
  <si>
    <t>"podhled v hale"</t>
  </si>
  <si>
    <t>Práce a dodávky M</t>
  </si>
  <si>
    <t>21-M</t>
  </si>
  <si>
    <t>Elektromontáže</t>
  </si>
  <si>
    <t>48</t>
  </si>
  <si>
    <t>218040001</t>
  </si>
  <si>
    <t>Součinnost při odpojení a demontáži el. přípojky</t>
  </si>
  <si>
    <t>64</t>
  </si>
  <si>
    <t>-1930387388</t>
  </si>
  <si>
    <t>VRN</t>
  </si>
  <si>
    <t>Vedlejší rozpočtové náklady</t>
  </si>
  <si>
    <t>VRN1</t>
  </si>
  <si>
    <t>Průzkumné, zeměměřičské a projektové práce</t>
  </si>
  <si>
    <t>49</t>
  </si>
  <si>
    <t>010001000</t>
  </si>
  <si>
    <t>Přípravné a průzkumné práce</t>
  </si>
  <si>
    <t>1024</t>
  </si>
  <si>
    <t>-715234242</t>
  </si>
  <si>
    <t>50</t>
  </si>
  <si>
    <t>012414000</t>
  </si>
  <si>
    <t>Geometrický plán (po demolici) + zpracování geodetického podkladu pro vedení Digitální technické mapy Pardubického kraje (DTM), tzv. geodetická aktualizační dokumentace (GAD)</t>
  </si>
  <si>
    <t>-916331057</t>
  </si>
  <si>
    <t>51</t>
  </si>
  <si>
    <t>013244001</t>
  </si>
  <si>
    <t>Zpracování podrobného technologického postupu prací při odstraňování stavby</t>
  </si>
  <si>
    <t>1427109004</t>
  </si>
  <si>
    <t xml:space="preserve">včetně nutných opatření k vyloučení, omezení nebo ke kompenzaci případných negativních důsledků </t>
  </si>
  <si>
    <t>na zájmy chráněné podle zákona nebo jiných právních předpisů.</t>
  </si>
  <si>
    <t>technologický postup předložit ke schváleni investorovi před zahájením prací</t>
  </si>
  <si>
    <t>52</t>
  </si>
  <si>
    <t>013254000</t>
  </si>
  <si>
    <t>Dokumentace skutečného provedení stavby – 3x listinné vyhotovení + 1x CD</t>
  </si>
  <si>
    <t>-486510788</t>
  </si>
  <si>
    <t>VRN3</t>
  </si>
  <si>
    <t>Zařízení staveniště</t>
  </si>
  <si>
    <t>53</t>
  </si>
  <si>
    <t>030001000</t>
  </si>
  <si>
    <t>Zařízení staveniště a ostatní náklady</t>
  </si>
  <si>
    <t>-2131549658</t>
  </si>
  <si>
    <t>VRN5</t>
  </si>
  <si>
    <t>Finanční náklady</t>
  </si>
  <si>
    <t>54</t>
  </si>
  <si>
    <t>051002000</t>
  </si>
  <si>
    <t>Pojištění odpovědnosti</t>
  </si>
  <si>
    <t>1263104373</t>
  </si>
  <si>
    <t>55</t>
  </si>
  <si>
    <t>056002000</t>
  </si>
  <si>
    <t>Bankovní záruka</t>
  </si>
  <si>
    <t>-1614426055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</si>
</sst>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7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6" fillId="0" borderId="0" applyNumberFormat="0" applyFill="0" applyBorder="0" applyAlignment="0" applyProtection="0"/>
  </cellStyleXfs>
  <cellXfs count="220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top"/>
    </xf>
    <xf numFmtId="0" fontId="3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3" borderId="0" xfId="0" applyFont="1" applyFill="1" applyAlignment="1" applyProtection="1">
      <alignment horizontal="left" vertical="center"/>
      <protection locked="0"/>
    </xf>
    <xf numFmtId="49" fontId="2" fillId="3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4" fontId="17" fillId="0" borderId="5" xfId="0" applyNumberFormat="1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18" fillId="0" borderId="0" xfId="0" applyNumberFormat="1" applyFont="1" applyAlignment="1">
      <alignment vertical="center"/>
    </xf>
    <xf numFmtId="0" fontId="18" fillId="0" borderId="0" xfId="0" applyFont="1" applyAlignment="1">
      <alignment horizontal="lef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center" vertical="center"/>
    </xf>
    <xf numFmtId="0" fontId="4" fillId="4" borderId="7" xfId="0" applyFont="1" applyFill="1" applyBorder="1" applyAlignment="1">
      <alignment horizontal="left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5" borderId="6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left" vertical="center"/>
    </xf>
    <xf numFmtId="0" fontId="0" fillId="5" borderId="7" xfId="0" applyFont="1" applyFill="1" applyBorder="1" applyAlignment="1">
      <alignment vertical="center"/>
    </xf>
    <xf numFmtId="0" fontId="22" fillId="5" borderId="7" xfId="0" applyFont="1" applyFill="1" applyBorder="1" applyAlignment="1">
      <alignment horizontal="center" vertical="center"/>
    </xf>
    <xf numFmtId="0" fontId="22" fillId="5" borderId="7" xfId="0" applyFont="1" applyFill="1" applyBorder="1" applyAlignment="1">
      <alignment horizontal="right" vertical="center"/>
    </xf>
    <xf numFmtId="0" fontId="22" fillId="5" borderId="8" xfId="0" applyFont="1" applyFill="1" applyBorder="1" applyAlignment="1">
      <alignment horizontal="left" vertical="center"/>
    </xf>
    <xf numFmtId="0" fontId="22" fillId="5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Border="1" applyAlignment="1">
      <alignment vertical="center"/>
    </xf>
    <xf numFmtId="166" fontId="20" fillId="0" borderId="0" xfId="0" applyNumberFormat="1" applyFont="1" applyBorder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6" fillId="0" borderId="0" xfId="0" applyFont="1" applyAlignment="1">
      <alignment horizontal="left" vertical="center" wrapText="1"/>
    </xf>
    <xf numFmtId="0" fontId="27" fillId="0" borderId="0" xfId="0" applyFont="1" applyAlignment="1">
      <alignment vertical="center"/>
    </xf>
    <xf numFmtId="4" fontId="27" fillId="0" borderId="0" xfId="0" applyNumberFormat="1" applyFont="1" applyAlignment="1">
      <alignment vertical="center"/>
    </xf>
    <xf numFmtId="0" fontId="3" fillId="0" borderId="0" xfId="0" applyFont="1" applyAlignment="1">
      <alignment horizontal="center" vertical="center"/>
    </xf>
    <xf numFmtId="4" fontId="28" fillId="0" borderId="19" xfId="0" applyNumberFormat="1" applyFont="1" applyBorder="1" applyAlignment="1">
      <alignment vertical="center"/>
    </xf>
    <xf numFmtId="4" fontId="28" fillId="0" borderId="20" xfId="0" applyNumberFormat="1" applyFont="1" applyBorder="1" applyAlignment="1">
      <alignment vertical="center"/>
    </xf>
    <xf numFmtId="166" fontId="28" fillId="0" borderId="20" xfId="0" applyNumberFormat="1" applyFont="1" applyBorder="1" applyAlignment="1">
      <alignment vertical="center"/>
    </xf>
    <xf numFmtId="4" fontId="28" fillId="0" borderId="21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5" borderId="0" xfId="0" applyFont="1" applyFill="1" applyAlignment="1">
      <alignment vertical="center"/>
    </xf>
    <xf numFmtId="0" fontId="4" fillId="5" borderId="6" xfId="0" applyFont="1" applyFill="1" applyBorder="1" applyAlignment="1">
      <alignment horizontal="left" vertical="center"/>
    </xf>
    <xf numFmtId="0" fontId="4" fillId="5" borderId="7" xfId="0" applyFont="1" applyFill="1" applyBorder="1" applyAlignment="1">
      <alignment horizontal="right" vertical="center"/>
    </xf>
    <xf numFmtId="0" fontId="4" fillId="5" borderId="7" xfId="0" applyFont="1" applyFill="1" applyBorder="1" applyAlignment="1">
      <alignment horizontal="center" vertical="center"/>
    </xf>
    <xf numFmtId="4" fontId="4" fillId="5" borderId="7" xfId="0" applyNumberFormat="1" applyFont="1" applyFill="1" applyBorder="1" applyAlignment="1">
      <alignment vertical="center"/>
    </xf>
    <xf numFmtId="0" fontId="0" fillId="5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5" borderId="0" xfId="0" applyFont="1" applyFill="1" applyAlignment="1">
      <alignment horizontal="left" vertical="center"/>
    </xf>
    <xf numFmtId="0" fontId="22" fillId="5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2" fillId="5" borderId="16" xfId="0" applyFont="1" applyFill="1" applyBorder="1" applyAlignment="1">
      <alignment horizontal="center" vertical="center" wrapText="1"/>
    </xf>
    <xf numFmtId="0" fontId="22" fillId="5" borderId="17" xfId="0" applyFont="1" applyFill="1" applyBorder="1" applyAlignment="1">
      <alignment horizontal="center" vertical="center" wrapText="1"/>
    </xf>
    <xf numFmtId="0" fontId="22" fillId="5" borderId="18" xfId="0" applyFont="1" applyFill="1" applyBorder="1" applyAlignment="1">
      <alignment horizontal="center" vertical="center" wrapText="1"/>
    </xf>
    <xf numFmtId="0" fontId="22" fillId="5" borderId="0" xfId="0" applyFont="1" applyFill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2" fillId="0" borderId="22" xfId="0" applyFont="1" applyBorder="1" applyAlignment="1" applyProtection="1">
      <alignment horizontal="center" vertical="center"/>
      <protection locked="0"/>
    </xf>
    <xf numFmtId="49" fontId="22" fillId="0" borderId="22" xfId="0" applyNumberFormat="1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left" vertical="center" wrapText="1"/>
      <protection locked="0"/>
    </xf>
    <xf numFmtId="0" fontId="22" fillId="0" borderId="22" xfId="0" applyFont="1" applyBorder="1" applyAlignment="1" applyProtection="1">
      <alignment horizontal="center" vertical="center" wrapText="1"/>
      <protection locked="0"/>
    </xf>
    <xf numFmtId="167" fontId="22" fillId="0" borderId="22" xfId="0" applyNumberFormat="1" applyFont="1" applyBorder="1" applyAlignment="1" applyProtection="1">
      <alignment vertical="center"/>
      <protection locked="0"/>
    </xf>
    <xf numFmtId="4" fontId="22" fillId="3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  <protection locked="0"/>
    </xf>
    <xf numFmtId="0" fontId="0" fillId="0" borderId="22" xfId="0" applyFont="1" applyBorder="1" applyAlignment="1" applyProtection="1">
      <alignment vertical="center"/>
      <protection locked="0"/>
    </xf>
    <xf numFmtId="0" fontId="23" fillId="3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>
      <alignment horizontal="center" vertical="center"/>
    </xf>
    <xf numFmtId="166" fontId="23" fillId="0" borderId="0" xfId="0" applyNumberFormat="1" applyFont="1" applyBorder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3" borderId="22" xfId="0" applyNumberFormat="1" applyFont="1" applyFill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22" xfId="0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3" borderId="14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>
      <alignment horizontal="center" vertical="center"/>
    </xf>
    <xf numFmtId="0" fontId="23" fillId="3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Font="1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="1" customFormat="1" ht="36.96" customHeight="1">
      <c r="AR2" s="17" t="s">
        <v>5</v>
      </c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1"/>
      <c r="D4" s="22" t="s">
        <v>9</v>
      </c>
      <c r="AR4" s="21"/>
      <c r="AS4" s="23" t="s">
        <v>10</v>
      </c>
      <c r="BE4" s="24" t="s">
        <v>11</v>
      </c>
      <c r="BS4" s="18" t="s">
        <v>12</v>
      </c>
    </row>
    <row r="5" s="1" customFormat="1" ht="12" customHeight="1">
      <c r="B5" s="21"/>
      <c r="D5" s="25" t="s">
        <v>13</v>
      </c>
      <c r="K5" s="26" t="s">
        <v>14</v>
      </c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R5" s="21"/>
      <c r="BE5" s="27" t="s">
        <v>15</v>
      </c>
      <c r="BS5" s="18" t="s">
        <v>6</v>
      </c>
    </row>
    <row r="6" s="1" customFormat="1" ht="36.96" customHeight="1">
      <c r="B6" s="21"/>
      <c r="D6" s="28" t="s">
        <v>16</v>
      </c>
      <c r="K6" s="29" t="s">
        <v>17</v>
      </c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R6" s="21"/>
      <c r="BE6" s="30"/>
      <c r="BS6" s="18" t="s">
        <v>6</v>
      </c>
    </row>
    <row r="7" s="1" customFormat="1" ht="12" customHeight="1">
      <c r="B7" s="21"/>
      <c r="D7" s="31" t="s">
        <v>18</v>
      </c>
      <c r="K7" s="26" t="s">
        <v>1</v>
      </c>
      <c r="AK7" s="31" t="s">
        <v>19</v>
      </c>
      <c r="AN7" s="26" t="s">
        <v>1</v>
      </c>
      <c r="AR7" s="21"/>
      <c r="BE7" s="30"/>
      <c r="BS7" s="18" t="s">
        <v>6</v>
      </c>
    </row>
    <row r="8" s="1" customFormat="1" ht="12" customHeight="1">
      <c r="B8" s="21"/>
      <c r="D8" s="31" t="s">
        <v>20</v>
      </c>
      <c r="K8" s="26" t="s">
        <v>21</v>
      </c>
      <c r="AK8" s="31" t="s">
        <v>22</v>
      </c>
      <c r="AN8" s="32" t="s">
        <v>23</v>
      </c>
      <c r="AR8" s="21"/>
      <c r="BE8" s="30"/>
      <c r="BS8" s="18" t="s">
        <v>6</v>
      </c>
    </row>
    <row r="9" s="1" customFormat="1" ht="14.4" customHeight="1">
      <c r="B9" s="21"/>
      <c r="AR9" s="21"/>
      <c r="BE9" s="30"/>
      <c r="BS9" s="18" t="s">
        <v>6</v>
      </c>
    </row>
    <row r="10" s="1" customFormat="1" ht="12" customHeight="1">
      <c r="B10" s="21"/>
      <c r="D10" s="31" t="s">
        <v>24</v>
      </c>
      <c r="AK10" s="31" t="s">
        <v>25</v>
      </c>
      <c r="AN10" s="26" t="s">
        <v>1</v>
      </c>
      <c r="AR10" s="21"/>
      <c r="BE10" s="30"/>
      <c r="BS10" s="18" t="s">
        <v>6</v>
      </c>
    </row>
    <row r="11" s="1" customFormat="1" ht="18.48" customHeight="1">
      <c r="B11" s="21"/>
      <c r="E11" s="26" t="s">
        <v>26</v>
      </c>
      <c r="AK11" s="31" t="s">
        <v>27</v>
      </c>
      <c r="AN11" s="26" t="s">
        <v>1</v>
      </c>
      <c r="AR11" s="21"/>
      <c r="BE11" s="30"/>
      <c r="BS11" s="18" t="s">
        <v>6</v>
      </c>
    </row>
    <row r="12" s="1" customFormat="1" ht="6.96" customHeight="1">
      <c r="B12" s="21"/>
      <c r="AR12" s="21"/>
      <c r="BE12" s="30"/>
      <c r="BS12" s="18" t="s">
        <v>6</v>
      </c>
    </row>
    <row r="13" s="1" customFormat="1" ht="12" customHeight="1">
      <c r="B13" s="21"/>
      <c r="D13" s="31" t="s">
        <v>28</v>
      </c>
      <c r="AK13" s="31" t="s">
        <v>25</v>
      </c>
      <c r="AN13" s="33" t="s">
        <v>29</v>
      </c>
      <c r="AR13" s="21"/>
      <c r="BE13" s="30"/>
      <c r="BS13" s="18" t="s">
        <v>6</v>
      </c>
    </row>
    <row r="14">
      <c r="B14" s="21"/>
      <c r="E14" s="33" t="s">
        <v>29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27</v>
      </c>
      <c r="AN14" s="33" t="s">
        <v>29</v>
      </c>
      <c r="AR14" s="21"/>
      <c r="BE14" s="30"/>
      <c r="BS14" s="18" t="s">
        <v>6</v>
      </c>
    </row>
    <row r="15" s="1" customFormat="1" ht="6.96" customHeight="1">
      <c r="B15" s="21"/>
      <c r="AR15" s="21"/>
      <c r="BE15" s="30"/>
      <c r="BS15" s="18" t="s">
        <v>3</v>
      </c>
    </row>
    <row r="16" s="1" customFormat="1" ht="12" customHeight="1">
      <c r="B16" s="21"/>
      <c r="D16" s="31" t="s">
        <v>30</v>
      </c>
      <c r="AK16" s="31" t="s">
        <v>25</v>
      </c>
      <c r="AN16" s="26" t="s">
        <v>1</v>
      </c>
      <c r="AR16" s="21"/>
      <c r="BE16" s="30"/>
      <c r="BS16" s="18" t="s">
        <v>3</v>
      </c>
    </row>
    <row r="17" s="1" customFormat="1" ht="18.48" customHeight="1">
      <c r="B17" s="21"/>
      <c r="E17" s="26" t="s">
        <v>21</v>
      </c>
      <c r="AK17" s="31" t="s">
        <v>27</v>
      </c>
      <c r="AN17" s="26" t="s">
        <v>1</v>
      </c>
      <c r="AR17" s="21"/>
      <c r="BE17" s="30"/>
      <c r="BS17" s="18" t="s">
        <v>31</v>
      </c>
    </row>
    <row r="18" s="1" customFormat="1" ht="6.96" customHeight="1">
      <c r="B18" s="21"/>
      <c r="AR18" s="21"/>
      <c r="BE18" s="30"/>
      <c r="BS18" s="18" t="s">
        <v>6</v>
      </c>
    </row>
    <row r="19" s="1" customFormat="1" ht="12" customHeight="1">
      <c r="B19" s="21"/>
      <c r="D19" s="31" t="s">
        <v>32</v>
      </c>
      <c r="AK19" s="31" t="s">
        <v>25</v>
      </c>
      <c r="AN19" s="26" t="s">
        <v>1</v>
      </c>
      <c r="AR19" s="21"/>
      <c r="BE19" s="30"/>
      <c r="BS19" s="18" t="s">
        <v>6</v>
      </c>
    </row>
    <row r="20" s="1" customFormat="1" ht="18.48" customHeight="1">
      <c r="B20" s="21"/>
      <c r="E20" s="26" t="s">
        <v>21</v>
      </c>
      <c r="AK20" s="31" t="s">
        <v>27</v>
      </c>
      <c r="AN20" s="26" t="s">
        <v>1</v>
      </c>
      <c r="AR20" s="21"/>
      <c r="BE20" s="30"/>
      <c r="BS20" s="18" t="s">
        <v>31</v>
      </c>
    </row>
    <row r="21" s="1" customFormat="1" ht="6.96" customHeight="1">
      <c r="B21" s="21"/>
      <c r="AR21" s="21"/>
      <c r="BE21" s="30"/>
    </row>
    <row r="22" s="1" customFormat="1" ht="12" customHeight="1">
      <c r="B22" s="21"/>
      <c r="D22" s="31" t="s">
        <v>33</v>
      </c>
      <c r="AR22" s="21"/>
      <c r="BE22" s="30"/>
    </row>
    <row r="23" s="1" customFormat="1" ht="16.5" customHeight="1">
      <c r="B23" s="21"/>
      <c r="E23" s="35" t="s">
        <v>1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R23" s="21"/>
      <c r="BE23" s="30"/>
    </row>
    <row r="24" s="1" customFormat="1" ht="6.96" customHeight="1">
      <c r="B24" s="21"/>
      <c r="AR24" s="21"/>
      <c r="BE24" s="30"/>
    </row>
    <row r="25" s="1" customFormat="1" ht="6.96" customHeight="1">
      <c r="B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R25" s="21"/>
      <c r="BE25" s="30"/>
    </row>
    <row r="26" s="2" customFormat="1" ht="25.92" customHeight="1">
      <c r="A26" s="37"/>
      <c r="B26" s="38"/>
      <c r="C26" s="37"/>
      <c r="D26" s="39" t="s">
        <v>34</v>
      </c>
      <c r="E26" s="40"/>
      <c r="F26" s="40"/>
      <c r="G26" s="40"/>
      <c r="H26" s="40"/>
      <c r="I26" s="40"/>
      <c r="J26" s="40"/>
      <c r="K26" s="40"/>
      <c r="L26" s="40"/>
      <c r="M26" s="40"/>
      <c r="N26" s="40"/>
      <c r="O26" s="40"/>
      <c r="P26" s="40"/>
      <c r="Q26" s="40"/>
      <c r="R26" s="40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1">
        <f>ROUND(AG94,2)</f>
        <v>0</v>
      </c>
      <c r="AL26" s="40"/>
      <c r="AM26" s="40"/>
      <c r="AN26" s="40"/>
      <c r="AO26" s="40"/>
      <c r="AP26" s="37"/>
      <c r="AQ26" s="37"/>
      <c r="AR26" s="38"/>
      <c r="BE26" s="30"/>
    </row>
    <row r="27" s="2" customFormat="1" ht="6.96" customHeight="1">
      <c r="A27" s="37"/>
      <c r="B27" s="38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38"/>
      <c r="BE27" s="30"/>
    </row>
    <row r="28" s="2" customFormat="1">
      <c r="A28" s="37"/>
      <c r="B28" s="38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35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36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37</v>
      </c>
      <c r="AL28" s="42"/>
      <c r="AM28" s="42"/>
      <c r="AN28" s="42"/>
      <c r="AO28" s="42"/>
      <c r="AP28" s="37"/>
      <c r="AQ28" s="37"/>
      <c r="AR28" s="38"/>
      <c r="BE28" s="30"/>
    </row>
    <row r="29" s="3" customFormat="1" ht="14.4" customHeight="1">
      <c r="A29" s="3"/>
      <c r="B29" s="43"/>
      <c r="C29" s="3"/>
      <c r="D29" s="31" t="s">
        <v>38</v>
      </c>
      <c r="E29" s="3"/>
      <c r="F29" s="31" t="s">
        <v>39</v>
      </c>
      <c r="G29" s="3"/>
      <c r="H29" s="3"/>
      <c r="I29" s="3"/>
      <c r="J29" s="3"/>
      <c r="K29" s="3"/>
      <c r="L29" s="44">
        <v>0.20999999999999999</v>
      </c>
      <c r="M29" s="3"/>
      <c r="N29" s="3"/>
      <c r="O29" s="3"/>
      <c r="P29" s="3"/>
      <c r="Q29" s="3"/>
      <c r="R29" s="3"/>
      <c r="S29" s="3"/>
      <c r="T29" s="3"/>
      <c r="U29" s="3"/>
      <c r="V29" s="3"/>
      <c r="W29" s="45">
        <f>ROUND(AZ94, 2)</f>
        <v>0</v>
      </c>
      <c r="X29" s="3"/>
      <c r="Y29" s="3"/>
      <c r="Z29" s="3"/>
      <c r="AA29" s="3"/>
      <c r="AB29" s="3"/>
      <c r="AC29" s="3"/>
      <c r="AD29" s="3"/>
      <c r="AE29" s="3"/>
      <c r="AF29" s="3"/>
      <c r="AG29" s="3"/>
      <c r="AH29" s="3"/>
      <c r="AI29" s="3"/>
      <c r="AJ29" s="3"/>
      <c r="AK29" s="45">
        <f>ROUND(AV94, 2)</f>
        <v>0</v>
      </c>
      <c r="AL29" s="3"/>
      <c r="AM29" s="3"/>
      <c r="AN29" s="3"/>
      <c r="AO29" s="3"/>
      <c r="AP29" s="3"/>
      <c r="AQ29" s="3"/>
      <c r="AR29" s="43"/>
      <c r="BE29" s="46"/>
    </row>
    <row r="30" s="3" customFormat="1" ht="14.4" customHeight="1">
      <c r="A30" s="3"/>
      <c r="B30" s="43"/>
      <c r="C30" s="3"/>
      <c r="D30" s="3"/>
      <c r="E30" s="3"/>
      <c r="F30" s="31" t="s">
        <v>40</v>
      </c>
      <c r="G30" s="3"/>
      <c r="H30" s="3"/>
      <c r="I30" s="3"/>
      <c r="J30" s="3"/>
      <c r="K30" s="3"/>
      <c r="L30" s="44">
        <v>0.12</v>
      </c>
      <c r="M30" s="3"/>
      <c r="N30" s="3"/>
      <c r="O30" s="3"/>
      <c r="P30" s="3"/>
      <c r="Q30" s="3"/>
      <c r="R30" s="3"/>
      <c r="S30" s="3"/>
      <c r="T30" s="3"/>
      <c r="U30" s="3"/>
      <c r="V30" s="3"/>
      <c r="W30" s="45">
        <f>ROUND(BA94, 2)</f>
        <v>0</v>
      </c>
      <c r="X30" s="3"/>
      <c r="Y30" s="3"/>
      <c r="Z30" s="3"/>
      <c r="AA30" s="3"/>
      <c r="AB30" s="3"/>
      <c r="AC30" s="3"/>
      <c r="AD30" s="3"/>
      <c r="AE30" s="3"/>
      <c r="AF30" s="3"/>
      <c r="AG30" s="3"/>
      <c r="AH30" s="3"/>
      <c r="AI30" s="3"/>
      <c r="AJ30" s="3"/>
      <c r="AK30" s="45">
        <f>ROUND(AW94, 2)</f>
        <v>0</v>
      </c>
      <c r="AL30" s="3"/>
      <c r="AM30" s="3"/>
      <c r="AN30" s="3"/>
      <c r="AO30" s="3"/>
      <c r="AP30" s="3"/>
      <c r="AQ30" s="3"/>
      <c r="AR30" s="43"/>
      <c r="BE30" s="46"/>
    </row>
    <row r="31" hidden="1" s="3" customFormat="1" ht="14.4" customHeight="1">
      <c r="A31" s="3"/>
      <c r="B31" s="43"/>
      <c r="C31" s="3"/>
      <c r="D31" s="3"/>
      <c r="E31" s="3"/>
      <c r="F31" s="31" t="s">
        <v>41</v>
      </c>
      <c r="G31" s="3"/>
      <c r="H31" s="3"/>
      <c r="I31" s="3"/>
      <c r="J31" s="3"/>
      <c r="K31" s="3"/>
      <c r="L31" s="44">
        <v>0.20999999999999999</v>
      </c>
      <c r="M31" s="3"/>
      <c r="N31" s="3"/>
      <c r="O31" s="3"/>
      <c r="P31" s="3"/>
      <c r="Q31" s="3"/>
      <c r="R31" s="3"/>
      <c r="S31" s="3"/>
      <c r="T31" s="3"/>
      <c r="U31" s="3"/>
      <c r="V31" s="3"/>
      <c r="W31" s="45">
        <f>ROUND(BB94, 2)</f>
        <v>0</v>
      </c>
      <c r="X31" s="3"/>
      <c r="Y31" s="3"/>
      <c r="Z31" s="3"/>
      <c r="AA31" s="3"/>
      <c r="AB31" s="3"/>
      <c r="AC31" s="3"/>
      <c r="AD31" s="3"/>
      <c r="AE31" s="3"/>
      <c r="AF31" s="3"/>
      <c r="AG31" s="3"/>
      <c r="AH31" s="3"/>
      <c r="AI31" s="3"/>
      <c r="AJ31" s="3"/>
      <c r="AK31" s="45">
        <v>0</v>
      </c>
      <c r="AL31" s="3"/>
      <c r="AM31" s="3"/>
      <c r="AN31" s="3"/>
      <c r="AO31" s="3"/>
      <c r="AP31" s="3"/>
      <c r="AQ31" s="3"/>
      <c r="AR31" s="43"/>
      <c r="BE31" s="46"/>
    </row>
    <row r="32" hidden="1" s="3" customFormat="1" ht="14.4" customHeight="1">
      <c r="A32" s="3"/>
      <c r="B32" s="43"/>
      <c r="C32" s="3"/>
      <c r="D32" s="3"/>
      <c r="E32" s="3"/>
      <c r="F32" s="31" t="s">
        <v>42</v>
      </c>
      <c r="G32" s="3"/>
      <c r="H32" s="3"/>
      <c r="I32" s="3"/>
      <c r="J32" s="3"/>
      <c r="K32" s="3"/>
      <c r="L32" s="44">
        <v>0.12</v>
      </c>
      <c r="M32" s="3"/>
      <c r="N32" s="3"/>
      <c r="O32" s="3"/>
      <c r="P32" s="3"/>
      <c r="Q32" s="3"/>
      <c r="R32" s="3"/>
      <c r="S32" s="3"/>
      <c r="T32" s="3"/>
      <c r="U32" s="3"/>
      <c r="V32" s="3"/>
      <c r="W32" s="45">
        <f>ROUND(BC94, 2)</f>
        <v>0</v>
      </c>
      <c r="X32" s="3"/>
      <c r="Y32" s="3"/>
      <c r="Z32" s="3"/>
      <c r="AA32" s="3"/>
      <c r="AB32" s="3"/>
      <c r="AC32" s="3"/>
      <c r="AD32" s="3"/>
      <c r="AE32" s="3"/>
      <c r="AF32" s="3"/>
      <c r="AG32" s="3"/>
      <c r="AH32" s="3"/>
      <c r="AI32" s="3"/>
      <c r="AJ32" s="3"/>
      <c r="AK32" s="45">
        <v>0</v>
      </c>
      <c r="AL32" s="3"/>
      <c r="AM32" s="3"/>
      <c r="AN32" s="3"/>
      <c r="AO32" s="3"/>
      <c r="AP32" s="3"/>
      <c r="AQ32" s="3"/>
      <c r="AR32" s="43"/>
      <c r="BE32" s="46"/>
    </row>
    <row r="33" hidden="1" s="3" customFormat="1" ht="14.4" customHeight="1">
      <c r="A33" s="3"/>
      <c r="B33" s="43"/>
      <c r="C33" s="3"/>
      <c r="D33" s="3"/>
      <c r="E33" s="3"/>
      <c r="F33" s="31" t="s">
        <v>43</v>
      </c>
      <c r="G33" s="3"/>
      <c r="H33" s="3"/>
      <c r="I33" s="3"/>
      <c r="J33" s="3"/>
      <c r="K33" s="3"/>
      <c r="L33" s="44">
        <v>0</v>
      </c>
      <c r="M33" s="3"/>
      <c r="N33" s="3"/>
      <c r="O33" s="3"/>
      <c r="P33" s="3"/>
      <c r="Q33" s="3"/>
      <c r="R33" s="3"/>
      <c r="S33" s="3"/>
      <c r="T33" s="3"/>
      <c r="U33" s="3"/>
      <c r="V33" s="3"/>
      <c r="W33" s="45">
        <f>ROUND(BD94, 2)</f>
        <v>0</v>
      </c>
      <c r="X33" s="3"/>
      <c r="Y33" s="3"/>
      <c r="Z33" s="3"/>
      <c r="AA33" s="3"/>
      <c r="AB33" s="3"/>
      <c r="AC33" s="3"/>
      <c r="AD33" s="3"/>
      <c r="AE33" s="3"/>
      <c r="AF33" s="3"/>
      <c r="AG33" s="3"/>
      <c r="AH33" s="3"/>
      <c r="AI33" s="3"/>
      <c r="AJ33" s="3"/>
      <c r="AK33" s="45">
        <v>0</v>
      </c>
      <c r="AL33" s="3"/>
      <c r="AM33" s="3"/>
      <c r="AN33" s="3"/>
      <c r="AO33" s="3"/>
      <c r="AP33" s="3"/>
      <c r="AQ33" s="3"/>
      <c r="AR33" s="43"/>
      <c r="BE33" s="46"/>
    </row>
    <row r="34" s="2" customFormat="1" ht="6.96" customHeight="1">
      <c r="A34" s="37"/>
      <c r="B34" s="38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38"/>
      <c r="BE34" s="30"/>
    </row>
    <row r="35" s="2" customFormat="1" ht="25.92" customHeight="1">
      <c r="A35" s="37"/>
      <c r="B35" s="38"/>
      <c r="C35" s="47"/>
      <c r="D35" s="48" t="s">
        <v>44</v>
      </c>
      <c r="E35" s="49"/>
      <c r="F35" s="49"/>
      <c r="G35" s="49"/>
      <c r="H35" s="49"/>
      <c r="I35" s="49"/>
      <c r="J35" s="49"/>
      <c r="K35" s="49"/>
      <c r="L35" s="49"/>
      <c r="M35" s="49"/>
      <c r="N35" s="49"/>
      <c r="O35" s="49"/>
      <c r="P35" s="49"/>
      <c r="Q35" s="49"/>
      <c r="R35" s="49"/>
      <c r="S35" s="49"/>
      <c r="T35" s="50" t="s">
        <v>45</v>
      </c>
      <c r="U35" s="49"/>
      <c r="V35" s="49"/>
      <c r="W35" s="49"/>
      <c r="X35" s="51" t="s">
        <v>46</v>
      </c>
      <c r="Y35" s="49"/>
      <c r="Z35" s="49"/>
      <c r="AA35" s="49"/>
      <c r="AB35" s="49"/>
      <c r="AC35" s="49"/>
      <c r="AD35" s="49"/>
      <c r="AE35" s="49"/>
      <c r="AF35" s="49"/>
      <c r="AG35" s="49"/>
      <c r="AH35" s="49"/>
      <c r="AI35" s="49"/>
      <c r="AJ35" s="49"/>
      <c r="AK35" s="52">
        <f>SUM(AK26:AK33)</f>
        <v>0</v>
      </c>
      <c r="AL35" s="49"/>
      <c r="AM35" s="49"/>
      <c r="AN35" s="49"/>
      <c r="AO35" s="53"/>
      <c r="AP35" s="47"/>
      <c r="AQ35" s="47"/>
      <c r="AR35" s="38"/>
      <c r="B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38"/>
      <c r="BE36" s="37"/>
    </row>
    <row r="37" s="2" customFormat="1" ht="14.4" customHeight="1">
      <c r="A37" s="37"/>
      <c r="B37" s="38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38"/>
      <c r="BE37" s="37"/>
    </row>
    <row r="38" s="1" customFormat="1" ht="14.4" customHeight="1">
      <c r="B38" s="21"/>
      <c r="AR38" s="21"/>
    </row>
    <row r="39" s="1" customFormat="1" ht="14.4" customHeight="1">
      <c r="B39" s="21"/>
      <c r="AR39" s="21"/>
    </row>
    <row r="40" s="1" customFormat="1" ht="14.4" customHeight="1">
      <c r="B40" s="21"/>
      <c r="AR40" s="21"/>
    </row>
    <row r="41" s="1" customFormat="1" ht="14.4" customHeight="1">
      <c r="B41" s="21"/>
      <c r="AR41" s="21"/>
    </row>
    <row r="42" s="1" customFormat="1" ht="14.4" customHeight="1">
      <c r="B42" s="21"/>
      <c r="AR42" s="21"/>
    </row>
    <row r="43" s="1" customFormat="1" ht="14.4" customHeight="1">
      <c r="B43" s="21"/>
      <c r="AR43" s="21"/>
    </row>
    <row r="44" s="1" customFormat="1" ht="14.4" customHeight="1">
      <c r="B44" s="21"/>
      <c r="AR44" s="21"/>
    </row>
    <row r="45" s="1" customFormat="1" ht="14.4" customHeight="1">
      <c r="B45" s="21"/>
      <c r="AR45" s="21"/>
    </row>
    <row r="46" s="1" customFormat="1" ht="14.4" customHeight="1">
      <c r="B46" s="21"/>
      <c r="AR46" s="21"/>
    </row>
    <row r="47" s="1" customFormat="1" ht="14.4" customHeight="1">
      <c r="B47" s="21"/>
      <c r="AR47" s="21"/>
    </row>
    <row r="48" s="1" customFormat="1" ht="14.4" customHeight="1">
      <c r="B48" s="21"/>
      <c r="AR48" s="21"/>
    </row>
    <row r="49" s="2" customFormat="1" ht="14.4" customHeight="1">
      <c r="B49" s="54"/>
      <c r="D49" s="55" t="s">
        <v>47</v>
      </c>
      <c r="E49" s="56"/>
      <c r="F49" s="56"/>
      <c r="G49" s="56"/>
      <c r="H49" s="56"/>
      <c r="I49" s="56"/>
      <c r="J49" s="56"/>
      <c r="K49" s="56"/>
      <c r="L49" s="56"/>
      <c r="M49" s="56"/>
      <c r="N49" s="56"/>
      <c r="O49" s="56"/>
      <c r="P49" s="56"/>
      <c r="Q49" s="56"/>
      <c r="R49" s="56"/>
      <c r="S49" s="56"/>
      <c r="T49" s="56"/>
      <c r="U49" s="56"/>
      <c r="V49" s="56"/>
      <c r="W49" s="56"/>
      <c r="X49" s="56"/>
      <c r="Y49" s="56"/>
      <c r="Z49" s="56"/>
      <c r="AA49" s="56"/>
      <c r="AB49" s="56"/>
      <c r="AC49" s="56"/>
      <c r="AD49" s="56"/>
      <c r="AE49" s="56"/>
      <c r="AF49" s="56"/>
      <c r="AG49" s="56"/>
      <c r="AH49" s="55" t="s">
        <v>48</v>
      </c>
      <c r="AI49" s="56"/>
      <c r="AJ49" s="56"/>
      <c r="AK49" s="56"/>
      <c r="AL49" s="56"/>
      <c r="AM49" s="56"/>
      <c r="AN49" s="56"/>
      <c r="AO49" s="56"/>
      <c r="AR49" s="54"/>
    </row>
    <row r="50">
      <c r="B50" s="21"/>
      <c r="AR50" s="21"/>
    </row>
    <row r="51">
      <c r="B51" s="21"/>
      <c r="AR51" s="21"/>
    </row>
    <row r="52">
      <c r="B52" s="21"/>
      <c r="AR52" s="21"/>
    </row>
    <row r="53">
      <c r="B53" s="21"/>
      <c r="AR53" s="21"/>
    </row>
    <row r="54">
      <c r="B54" s="21"/>
      <c r="AR54" s="21"/>
    </row>
    <row r="55">
      <c r="B55" s="21"/>
      <c r="AR55" s="21"/>
    </row>
    <row r="56">
      <c r="B56" s="21"/>
      <c r="AR56" s="21"/>
    </row>
    <row r="57">
      <c r="B57" s="21"/>
      <c r="AR57" s="21"/>
    </row>
    <row r="58">
      <c r="B58" s="21"/>
      <c r="AR58" s="21"/>
    </row>
    <row r="59">
      <c r="B59" s="21"/>
      <c r="AR59" s="21"/>
    </row>
    <row r="60" s="2" customFormat="1">
      <c r="A60" s="37"/>
      <c r="B60" s="38"/>
      <c r="C60" s="37"/>
      <c r="D60" s="57" t="s">
        <v>49</v>
      </c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57" t="s">
        <v>50</v>
      </c>
      <c r="W60" s="40"/>
      <c r="X60" s="40"/>
      <c r="Y60" s="40"/>
      <c r="Z60" s="40"/>
      <c r="AA60" s="40"/>
      <c r="AB60" s="40"/>
      <c r="AC60" s="40"/>
      <c r="AD60" s="40"/>
      <c r="AE60" s="40"/>
      <c r="AF60" s="40"/>
      <c r="AG60" s="40"/>
      <c r="AH60" s="57" t="s">
        <v>49</v>
      </c>
      <c r="AI60" s="40"/>
      <c r="AJ60" s="40"/>
      <c r="AK60" s="40"/>
      <c r="AL60" s="40"/>
      <c r="AM60" s="57" t="s">
        <v>50</v>
      </c>
      <c r="AN60" s="40"/>
      <c r="AO60" s="40"/>
      <c r="AP60" s="37"/>
      <c r="AQ60" s="37"/>
      <c r="AR60" s="38"/>
      <c r="BE60" s="37"/>
    </row>
    <row r="61">
      <c r="B61" s="21"/>
      <c r="AR61" s="21"/>
    </row>
    <row r="62">
      <c r="B62" s="21"/>
      <c r="AR62" s="21"/>
    </row>
    <row r="63">
      <c r="B63" s="21"/>
      <c r="AR63" s="21"/>
    </row>
    <row r="64" s="2" customFormat="1">
      <c r="A64" s="37"/>
      <c r="B64" s="38"/>
      <c r="C64" s="37"/>
      <c r="D64" s="55" t="s">
        <v>51</v>
      </c>
      <c r="E64" s="58"/>
      <c r="F64" s="58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5" t="s">
        <v>52</v>
      </c>
      <c r="AI64" s="58"/>
      <c r="AJ64" s="58"/>
      <c r="AK64" s="58"/>
      <c r="AL64" s="58"/>
      <c r="AM64" s="58"/>
      <c r="AN64" s="58"/>
      <c r="AO64" s="58"/>
      <c r="AP64" s="37"/>
      <c r="AQ64" s="37"/>
      <c r="AR64" s="38"/>
      <c r="BE64" s="37"/>
    </row>
    <row r="65">
      <c r="B65" s="21"/>
      <c r="AR65" s="21"/>
    </row>
    <row r="66">
      <c r="B66" s="21"/>
      <c r="AR66" s="21"/>
    </row>
    <row r="67">
      <c r="B67" s="21"/>
      <c r="AR67" s="21"/>
    </row>
    <row r="68">
      <c r="B68" s="21"/>
      <c r="AR68" s="21"/>
    </row>
    <row r="69">
      <c r="B69" s="21"/>
      <c r="AR69" s="21"/>
    </row>
    <row r="70">
      <c r="B70" s="21"/>
      <c r="AR70" s="21"/>
    </row>
    <row r="71">
      <c r="B71" s="21"/>
      <c r="AR71" s="21"/>
    </row>
    <row r="72">
      <c r="B72" s="21"/>
      <c r="AR72" s="21"/>
    </row>
    <row r="73">
      <c r="B73" s="21"/>
      <c r="AR73" s="21"/>
    </row>
    <row r="74">
      <c r="B74" s="21"/>
      <c r="AR74" s="21"/>
    </row>
    <row r="75" s="2" customFormat="1">
      <c r="A75" s="37"/>
      <c r="B75" s="38"/>
      <c r="C75" s="37"/>
      <c r="D75" s="57" t="s">
        <v>49</v>
      </c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57" t="s">
        <v>50</v>
      </c>
      <c r="W75" s="40"/>
      <c r="X75" s="40"/>
      <c r="Y75" s="40"/>
      <c r="Z75" s="40"/>
      <c r="AA75" s="40"/>
      <c r="AB75" s="40"/>
      <c r="AC75" s="40"/>
      <c r="AD75" s="40"/>
      <c r="AE75" s="40"/>
      <c r="AF75" s="40"/>
      <c r="AG75" s="40"/>
      <c r="AH75" s="57" t="s">
        <v>49</v>
      </c>
      <c r="AI75" s="40"/>
      <c r="AJ75" s="40"/>
      <c r="AK75" s="40"/>
      <c r="AL75" s="40"/>
      <c r="AM75" s="57" t="s">
        <v>50</v>
      </c>
      <c r="AN75" s="40"/>
      <c r="AO75" s="40"/>
      <c r="AP75" s="37"/>
      <c r="AQ75" s="37"/>
      <c r="AR75" s="38"/>
      <c r="BE75" s="37"/>
    </row>
    <row r="76" s="2" customFormat="1">
      <c r="A76" s="37"/>
      <c r="B76" s="38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38"/>
      <c r="BE76" s="37"/>
    </row>
    <row r="77" s="2" customFormat="1" ht="6.96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60"/>
      <c r="M77" s="60"/>
      <c r="N77" s="60"/>
      <c r="O77" s="60"/>
      <c r="P77" s="60"/>
      <c r="Q77" s="60"/>
      <c r="R77" s="60"/>
      <c r="S77" s="60"/>
      <c r="T77" s="60"/>
      <c r="U77" s="60"/>
      <c r="V77" s="60"/>
      <c r="W77" s="60"/>
      <c r="X77" s="60"/>
      <c r="Y77" s="60"/>
      <c r="Z77" s="60"/>
      <c r="AA77" s="60"/>
      <c r="AB77" s="60"/>
      <c r="AC77" s="60"/>
      <c r="AD77" s="60"/>
      <c r="AE77" s="60"/>
      <c r="AF77" s="60"/>
      <c r="AG77" s="60"/>
      <c r="AH77" s="60"/>
      <c r="AI77" s="60"/>
      <c r="AJ77" s="60"/>
      <c r="AK77" s="60"/>
      <c r="AL77" s="60"/>
      <c r="AM77" s="60"/>
      <c r="AN77" s="60"/>
      <c r="AO77" s="60"/>
      <c r="AP77" s="60"/>
      <c r="AQ77" s="60"/>
      <c r="AR77" s="38"/>
      <c r="B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62"/>
      <c r="M81" s="62"/>
      <c r="N81" s="62"/>
      <c r="O81" s="62"/>
      <c r="P81" s="62"/>
      <c r="Q81" s="62"/>
      <c r="R81" s="62"/>
      <c r="S81" s="62"/>
      <c r="T81" s="62"/>
      <c r="U81" s="62"/>
      <c r="V81" s="62"/>
      <c r="W81" s="62"/>
      <c r="X81" s="62"/>
      <c r="Y81" s="62"/>
      <c r="Z81" s="62"/>
      <c r="AA81" s="62"/>
      <c r="AB81" s="62"/>
      <c r="AC81" s="62"/>
      <c r="AD81" s="62"/>
      <c r="AE81" s="62"/>
      <c r="AF81" s="62"/>
      <c r="AG81" s="62"/>
      <c r="AH81" s="62"/>
      <c r="AI81" s="62"/>
      <c r="AJ81" s="62"/>
      <c r="AK81" s="62"/>
      <c r="AL81" s="62"/>
      <c r="AM81" s="62"/>
      <c r="AN81" s="62"/>
      <c r="AO81" s="62"/>
      <c r="AP81" s="62"/>
      <c r="AQ81" s="62"/>
      <c r="AR81" s="38"/>
      <c r="BE81" s="37"/>
    </row>
    <row r="82" s="2" customFormat="1" ht="24.96" customHeight="1">
      <c r="A82" s="37"/>
      <c r="B82" s="38"/>
      <c r="C82" s="22" t="s">
        <v>53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38"/>
      <c r="B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38"/>
      <c r="BE83" s="37"/>
    </row>
    <row r="84" s="4" customFormat="1" ht="12" customHeight="1">
      <c r="A84" s="4"/>
      <c r="B84" s="63"/>
      <c r="C84" s="31" t="s">
        <v>13</v>
      </c>
      <c r="D84" s="4"/>
      <c r="E84" s="4"/>
      <c r="F84" s="4"/>
      <c r="G84" s="4"/>
      <c r="H84" s="4"/>
      <c r="I84" s="4"/>
      <c r="J84" s="4"/>
      <c r="K84" s="4"/>
      <c r="L84" s="4" t="str">
        <f>K5</f>
        <v>G050_2025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  <c r="X84" s="4"/>
      <c r="Y84" s="4"/>
      <c r="Z84" s="4"/>
      <c r="AA84" s="4"/>
      <c r="AB84" s="4"/>
      <c r="AC84" s="4"/>
      <c r="AD84" s="4"/>
      <c r="AE84" s="4"/>
      <c r="AF84" s="4"/>
      <c r="AG84" s="4"/>
      <c r="AH84" s="4"/>
      <c r="AI84" s="4"/>
      <c r="AJ84" s="4"/>
      <c r="AK84" s="4"/>
      <c r="AL84" s="4"/>
      <c r="AM84" s="4"/>
      <c r="AN84" s="4"/>
      <c r="AO84" s="4"/>
      <c r="AP84" s="4"/>
      <c r="AQ84" s="4"/>
      <c r="AR84" s="63"/>
      <c r="BE84" s="4"/>
    </row>
    <row r="85" s="5" customFormat="1" ht="36.96" customHeight="1">
      <c r="A85" s="5"/>
      <c r="B85" s="64"/>
      <c r="C85" s="65" t="s">
        <v>16</v>
      </c>
      <c r="D85" s="5"/>
      <c r="E85" s="5"/>
      <c r="F85" s="5"/>
      <c r="G85" s="5"/>
      <c r="H85" s="5"/>
      <c r="I85" s="5"/>
      <c r="J85" s="5"/>
      <c r="K85" s="5"/>
      <c r="L85" s="66" t="str">
        <f>K6</f>
        <v>Odstranění stávající jízdárny SŠCHKJ Kladruby nad Labem</v>
      </c>
      <c r="M85" s="5"/>
      <c r="N85" s="5"/>
      <c r="O85" s="5"/>
      <c r="P85" s="5"/>
      <c r="Q85" s="5"/>
      <c r="R85" s="5"/>
      <c r="S85" s="5"/>
      <c r="T85" s="5"/>
      <c r="U85" s="5"/>
      <c r="V85" s="5"/>
      <c r="W85" s="5"/>
      <c r="X85" s="5"/>
      <c r="Y85" s="5"/>
      <c r="Z85" s="5"/>
      <c r="AA85" s="5"/>
      <c r="AB85" s="5"/>
      <c r="AC85" s="5"/>
      <c r="AD85" s="5"/>
      <c r="AE85" s="5"/>
      <c r="AF85" s="5"/>
      <c r="AG85" s="5"/>
      <c r="AH85" s="5"/>
      <c r="AI85" s="5"/>
      <c r="AJ85" s="5"/>
      <c r="AK85" s="5"/>
      <c r="AL85" s="5"/>
      <c r="AM85" s="5"/>
      <c r="AN85" s="5"/>
      <c r="AO85" s="5"/>
      <c r="AP85" s="5"/>
      <c r="AQ85" s="5"/>
      <c r="AR85" s="64"/>
      <c r="BE85" s="5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38"/>
      <c r="BE86" s="37"/>
    </row>
    <row r="87" s="2" customFormat="1" ht="12" customHeight="1">
      <c r="A87" s="37"/>
      <c r="B87" s="38"/>
      <c r="C87" s="31" t="s">
        <v>20</v>
      </c>
      <c r="D87" s="37"/>
      <c r="E87" s="37"/>
      <c r="F87" s="37"/>
      <c r="G87" s="37"/>
      <c r="H87" s="37"/>
      <c r="I87" s="37"/>
      <c r="J87" s="37"/>
      <c r="K87" s="37"/>
      <c r="L87" s="67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31" t="s">
        <v>22</v>
      </c>
      <c r="AJ87" s="37"/>
      <c r="AK87" s="37"/>
      <c r="AL87" s="37"/>
      <c r="AM87" s="68" t="str">
        <f>IF(AN8= "","",AN8)</f>
        <v>26. 2. 2025</v>
      </c>
      <c r="AN87" s="68"/>
      <c r="AO87" s="37"/>
      <c r="AP87" s="37"/>
      <c r="AQ87" s="37"/>
      <c r="AR87" s="38"/>
      <c r="B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38"/>
      <c r="BE88" s="37"/>
    </row>
    <row r="89" s="2" customFormat="1" ht="15.15" customHeight="1">
      <c r="A89" s="37"/>
      <c r="B89" s="38"/>
      <c r="C89" s="31" t="s">
        <v>24</v>
      </c>
      <c r="D89" s="37"/>
      <c r="E89" s="37"/>
      <c r="F89" s="37"/>
      <c r="G89" s="37"/>
      <c r="H89" s="37"/>
      <c r="I89" s="37"/>
      <c r="J89" s="37"/>
      <c r="K89" s="37"/>
      <c r="L89" s="4" t="str">
        <f>IF(E11= "","",E11)</f>
        <v>Pardubický kraj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31" t="s">
        <v>30</v>
      </c>
      <c r="AJ89" s="37"/>
      <c r="AK89" s="37"/>
      <c r="AL89" s="37"/>
      <c r="AM89" s="69" t="str">
        <f>IF(E17="","",E17)</f>
        <v xml:space="preserve"> </v>
      </c>
      <c r="AN89" s="4"/>
      <c r="AO89" s="4"/>
      <c r="AP89" s="4"/>
      <c r="AQ89" s="37"/>
      <c r="AR89" s="38"/>
      <c r="AS89" s="70" t="s">
        <v>54</v>
      </c>
      <c r="AT89" s="71"/>
      <c r="AU89" s="72"/>
      <c r="AV89" s="72"/>
      <c r="AW89" s="72"/>
      <c r="AX89" s="72"/>
      <c r="AY89" s="72"/>
      <c r="AZ89" s="72"/>
      <c r="BA89" s="72"/>
      <c r="BB89" s="72"/>
      <c r="BC89" s="72"/>
      <c r="BD89" s="73"/>
      <c r="BE89" s="37"/>
    </row>
    <row r="90" s="2" customFormat="1" ht="15.15" customHeight="1">
      <c r="A90" s="37"/>
      <c r="B90" s="38"/>
      <c r="C90" s="31" t="s">
        <v>28</v>
      </c>
      <c r="D90" s="37"/>
      <c r="E90" s="37"/>
      <c r="F90" s="37"/>
      <c r="G90" s="37"/>
      <c r="H90" s="37"/>
      <c r="I90" s="37"/>
      <c r="J90" s="37"/>
      <c r="K90" s="37"/>
      <c r="L90" s="4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31" t="s">
        <v>32</v>
      </c>
      <c r="AJ90" s="37"/>
      <c r="AK90" s="37"/>
      <c r="AL90" s="37"/>
      <c r="AM90" s="69" t="str">
        <f>IF(E20="","",E20)</f>
        <v xml:space="preserve"> </v>
      </c>
      <c r="AN90" s="4"/>
      <c r="AO90" s="4"/>
      <c r="AP90" s="4"/>
      <c r="AQ90" s="37"/>
      <c r="AR90" s="38"/>
      <c r="AS90" s="74"/>
      <c r="AT90" s="75"/>
      <c r="AU90" s="76"/>
      <c r="AV90" s="76"/>
      <c r="AW90" s="76"/>
      <c r="AX90" s="76"/>
      <c r="AY90" s="76"/>
      <c r="AZ90" s="76"/>
      <c r="BA90" s="76"/>
      <c r="BB90" s="76"/>
      <c r="BC90" s="76"/>
      <c r="BD90" s="77"/>
      <c r="BE90" s="37"/>
    </row>
    <row r="91" s="2" customFormat="1" ht="10.8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38"/>
      <c r="AS91" s="74"/>
      <c r="AT91" s="75"/>
      <c r="AU91" s="76"/>
      <c r="AV91" s="76"/>
      <c r="AW91" s="76"/>
      <c r="AX91" s="76"/>
      <c r="AY91" s="76"/>
      <c r="AZ91" s="76"/>
      <c r="BA91" s="76"/>
      <c r="BB91" s="76"/>
      <c r="BC91" s="76"/>
      <c r="BD91" s="77"/>
      <c r="BE91" s="37"/>
    </row>
    <row r="92" s="2" customFormat="1" ht="29.28" customHeight="1">
      <c r="A92" s="37"/>
      <c r="B92" s="38"/>
      <c r="C92" s="78" t="s">
        <v>55</v>
      </c>
      <c r="D92" s="79"/>
      <c r="E92" s="79"/>
      <c r="F92" s="79"/>
      <c r="G92" s="79"/>
      <c r="H92" s="80"/>
      <c r="I92" s="81" t="s">
        <v>56</v>
      </c>
      <c r="J92" s="79"/>
      <c r="K92" s="79"/>
      <c r="L92" s="79"/>
      <c r="M92" s="79"/>
      <c r="N92" s="79"/>
      <c r="O92" s="79"/>
      <c r="P92" s="79"/>
      <c r="Q92" s="79"/>
      <c r="R92" s="79"/>
      <c r="S92" s="79"/>
      <c r="T92" s="79"/>
      <c r="U92" s="79"/>
      <c r="V92" s="79"/>
      <c r="W92" s="79"/>
      <c r="X92" s="79"/>
      <c r="Y92" s="79"/>
      <c r="Z92" s="79"/>
      <c r="AA92" s="79"/>
      <c r="AB92" s="79"/>
      <c r="AC92" s="79"/>
      <c r="AD92" s="79"/>
      <c r="AE92" s="79"/>
      <c r="AF92" s="79"/>
      <c r="AG92" s="82" t="s">
        <v>57</v>
      </c>
      <c r="AH92" s="79"/>
      <c r="AI92" s="79"/>
      <c r="AJ92" s="79"/>
      <c r="AK92" s="79"/>
      <c r="AL92" s="79"/>
      <c r="AM92" s="79"/>
      <c r="AN92" s="81" t="s">
        <v>58</v>
      </c>
      <c r="AO92" s="79"/>
      <c r="AP92" s="83"/>
      <c r="AQ92" s="84" t="s">
        <v>59</v>
      </c>
      <c r="AR92" s="38"/>
      <c r="AS92" s="85" t="s">
        <v>60</v>
      </c>
      <c r="AT92" s="86" t="s">
        <v>61</v>
      </c>
      <c r="AU92" s="86" t="s">
        <v>62</v>
      </c>
      <c r="AV92" s="86" t="s">
        <v>63</v>
      </c>
      <c r="AW92" s="86" t="s">
        <v>64</v>
      </c>
      <c r="AX92" s="86" t="s">
        <v>65</v>
      </c>
      <c r="AY92" s="86" t="s">
        <v>66</v>
      </c>
      <c r="AZ92" s="86" t="s">
        <v>67</v>
      </c>
      <c r="BA92" s="86" t="s">
        <v>68</v>
      </c>
      <c r="BB92" s="86" t="s">
        <v>69</v>
      </c>
      <c r="BC92" s="86" t="s">
        <v>70</v>
      </c>
      <c r="BD92" s="87" t="s">
        <v>71</v>
      </c>
      <c r="BE92" s="37"/>
    </row>
    <row r="93" s="2" customFormat="1" ht="10.8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38"/>
      <c r="AS93" s="88"/>
      <c r="AT93" s="89"/>
      <c r="AU93" s="89"/>
      <c r="AV93" s="89"/>
      <c r="AW93" s="89"/>
      <c r="AX93" s="89"/>
      <c r="AY93" s="89"/>
      <c r="AZ93" s="89"/>
      <c r="BA93" s="89"/>
      <c r="BB93" s="89"/>
      <c r="BC93" s="89"/>
      <c r="BD93" s="90"/>
      <c r="BE93" s="37"/>
    </row>
    <row r="94" s="6" customFormat="1" ht="32.4" customHeight="1">
      <c r="A94" s="6"/>
      <c r="B94" s="91"/>
      <c r="C94" s="92" t="s">
        <v>72</v>
      </c>
      <c r="D94" s="93"/>
      <c r="E94" s="93"/>
      <c r="F94" s="93"/>
      <c r="G94" s="93"/>
      <c r="H94" s="93"/>
      <c r="I94" s="93"/>
      <c r="J94" s="93"/>
      <c r="K94" s="93"/>
      <c r="L94" s="93"/>
      <c r="M94" s="93"/>
      <c r="N94" s="93"/>
      <c r="O94" s="93"/>
      <c r="P94" s="93"/>
      <c r="Q94" s="93"/>
      <c r="R94" s="93"/>
      <c r="S94" s="93"/>
      <c r="T94" s="93"/>
      <c r="U94" s="93"/>
      <c r="V94" s="93"/>
      <c r="W94" s="93"/>
      <c r="X94" s="93"/>
      <c r="Y94" s="93"/>
      <c r="Z94" s="93"/>
      <c r="AA94" s="93"/>
      <c r="AB94" s="93"/>
      <c r="AC94" s="93"/>
      <c r="AD94" s="93"/>
      <c r="AE94" s="93"/>
      <c r="AF94" s="93"/>
      <c r="AG94" s="94">
        <f>ROUND(AG95,2)</f>
        <v>0</v>
      </c>
      <c r="AH94" s="94"/>
      <c r="AI94" s="94"/>
      <c r="AJ94" s="94"/>
      <c r="AK94" s="94"/>
      <c r="AL94" s="94"/>
      <c r="AM94" s="94"/>
      <c r="AN94" s="95">
        <f>SUM(AG94,AT94)</f>
        <v>0</v>
      </c>
      <c r="AO94" s="95"/>
      <c r="AP94" s="95"/>
      <c r="AQ94" s="96" t="s">
        <v>1</v>
      </c>
      <c r="AR94" s="91"/>
      <c r="AS94" s="97">
        <f>ROUND(AS95,2)</f>
        <v>0</v>
      </c>
      <c r="AT94" s="98">
        <f>ROUND(SUM(AV94:AW94),2)</f>
        <v>0</v>
      </c>
      <c r="AU94" s="99">
        <f>ROUND(AU95,5)</f>
        <v>0</v>
      </c>
      <c r="AV94" s="98">
        <f>ROUND(AZ94*L29,2)</f>
        <v>0</v>
      </c>
      <c r="AW94" s="98">
        <f>ROUND(BA94*L30,2)</f>
        <v>0</v>
      </c>
      <c r="AX94" s="98">
        <f>ROUND(BB94*L29,2)</f>
        <v>0</v>
      </c>
      <c r="AY94" s="98">
        <f>ROUND(BC94*L30,2)</f>
        <v>0</v>
      </c>
      <c r="AZ94" s="98">
        <f>ROUND(AZ95,2)</f>
        <v>0</v>
      </c>
      <c r="BA94" s="98">
        <f>ROUND(BA95,2)</f>
        <v>0</v>
      </c>
      <c r="BB94" s="98">
        <f>ROUND(BB95,2)</f>
        <v>0</v>
      </c>
      <c r="BC94" s="98">
        <f>ROUND(BC95,2)</f>
        <v>0</v>
      </c>
      <c r="BD94" s="100">
        <f>ROUND(BD95,2)</f>
        <v>0</v>
      </c>
      <c r="BE94" s="6"/>
      <c r="BS94" s="101" t="s">
        <v>73</v>
      </c>
      <c r="BT94" s="101" t="s">
        <v>74</v>
      </c>
      <c r="BV94" s="101" t="s">
        <v>75</v>
      </c>
      <c r="BW94" s="101" t="s">
        <v>4</v>
      </c>
      <c r="BX94" s="101" t="s">
        <v>76</v>
      </c>
      <c r="CL94" s="101" t="s">
        <v>1</v>
      </c>
    </row>
    <row r="95" s="7" customFormat="1" ht="24.75" customHeight="1">
      <c r="A95" s="102" t="s">
        <v>77</v>
      </c>
      <c r="B95" s="103"/>
      <c r="C95" s="104"/>
      <c r="D95" s="105" t="s">
        <v>14</v>
      </c>
      <c r="E95" s="105"/>
      <c r="F95" s="105"/>
      <c r="G95" s="105"/>
      <c r="H95" s="105"/>
      <c r="I95" s="106"/>
      <c r="J95" s="105" t="s">
        <v>17</v>
      </c>
      <c r="K95" s="105"/>
      <c r="L95" s="105"/>
      <c r="M95" s="105"/>
      <c r="N95" s="105"/>
      <c r="O95" s="105"/>
      <c r="P95" s="105"/>
      <c r="Q95" s="105"/>
      <c r="R95" s="105"/>
      <c r="S95" s="105"/>
      <c r="T95" s="105"/>
      <c r="U95" s="105"/>
      <c r="V95" s="105"/>
      <c r="W95" s="105"/>
      <c r="X95" s="105"/>
      <c r="Y95" s="105"/>
      <c r="Z95" s="105"/>
      <c r="AA95" s="105"/>
      <c r="AB95" s="105"/>
      <c r="AC95" s="105"/>
      <c r="AD95" s="105"/>
      <c r="AE95" s="105"/>
      <c r="AF95" s="105"/>
      <c r="AG95" s="107">
        <f>'G050_2025 - Odstranění st...'!J28</f>
        <v>0</v>
      </c>
      <c r="AH95" s="106"/>
      <c r="AI95" s="106"/>
      <c r="AJ95" s="106"/>
      <c r="AK95" s="106"/>
      <c r="AL95" s="106"/>
      <c r="AM95" s="106"/>
      <c r="AN95" s="107">
        <f>SUM(AG95,AT95)</f>
        <v>0</v>
      </c>
      <c r="AO95" s="106"/>
      <c r="AP95" s="106"/>
      <c r="AQ95" s="108" t="s">
        <v>78</v>
      </c>
      <c r="AR95" s="103"/>
      <c r="AS95" s="109">
        <v>0</v>
      </c>
      <c r="AT95" s="110">
        <f>ROUND(SUM(AV95:AW95),2)</f>
        <v>0</v>
      </c>
      <c r="AU95" s="111">
        <f>'G050_2025 - Odstranění st...'!P127</f>
        <v>0</v>
      </c>
      <c r="AV95" s="110">
        <f>'G050_2025 - Odstranění st...'!J31</f>
        <v>0</v>
      </c>
      <c r="AW95" s="110">
        <f>'G050_2025 - Odstranění st...'!J32</f>
        <v>0</v>
      </c>
      <c r="AX95" s="110">
        <f>'G050_2025 - Odstranění st...'!J33</f>
        <v>0</v>
      </c>
      <c r="AY95" s="110">
        <f>'G050_2025 - Odstranění st...'!J34</f>
        <v>0</v>
      </c>
      <c r="AZ95" s="110">
        <f>'G050_2025 - Odstranění st...'!F31</f>
        <v>0</v>
      </c>
      <c r="BA95" s="110">
        <f>'G050_2025 - Odstranění st...'!F32</f>
        <v>0</v>
      </c>
      <c r="BB95" s="110">
        <f>'G050_2025 - Odstranění st...'!F33</f>
        <v>0</v>
      </c>
      <c r="BC95" s="110">
        <f>'G050_2025 - Odstranění st...'!F34</f>
        <v>0</v>
      </c>
      <c r="BD95" s="112">
        <f>'G050_2025 - Odstranění st...'!F35</f>
        <v>0</v>
      </c>
      <c r="BE95" s="7"/>
      <c r="BT95" s="113" t="s">
        <v>79</v>
      </c>
      <c r="BU95" s="113" t="s">
        <v>80</v>
      </c>
      <c r="BV95" s="113" t="s">
        <v>75</v>
      </c>
      <c r="BW95" s="113" t="s">
        <v>4</v>
      </c>
      <c r="BX95" s="113" t="s">
        <v>76</v>
      </c>
      <c r="CL95" s="113" t="s">
        <v>1</v>
      </c>
    </row>
    <row r="96" s="2" customFormat="1" ht="30" customHeight="1">
      <c r="A96" s="37"/>
      <c r="B96" s="38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38"/>
      <c r="AS96" s="37"/>
      <c r="AT96" s="37"/>
      <c r="AU96" s="37"/>
      <c r="AV96" s="37"/>
      <c r="AW96" s="37"/>
      <c r="AX96" s="37"/>
      <c r="AY96" s="37"/>
      <c r="AZ96" s="37"/>
      <c r="BA96" s="37"/>
      <c r="BB96" s="37"/>
      <c r="BC96" s="37"/>
      <c r="BD96" s="37"/>
      <c r="BE96" s="37"/>
    </row>
    <row r="97" s="2" customFormat="1" ht="6.96" customHeight="1">
      <c r="A97" s="37"/>
      <c r="B97" s="59"/>
      <c r="C97" s="60"/>
      <c r="D97" s="60"/>
      <c r="E97" s="60"/>
      <c r="F97" s="60"/>
      <c r="G97" s="60"/>
      <c r="H97" s="60"/>
      <c r="I97" s="60"/>
      <c r="J97" s="60"/>
      <c r="K97" s="60"/>
      <c r="L97" s="60"/>
      <c r="M97" s="60"/>
      <c r="N97" s="60"/>
      <c r="O97" s="60"/>
      <c r="P97" s="60"/>
      <c r="Q97" s="60"/>
      <c r="R97" s="60"/>
      <c r="S97" s="60"/>
      <c r="T97" s="60"/>
      <c r="U97" s="60"/>
      <c r="V97" s="60"/>
      <c r="W97" s="60"/>
      <c r="X97" s="60"/>
      <c r="Y97" s="60"/>
      <c r="Z97" s="60"/>
      <c r="AA97" s="60"/>
      <c r="AB97" s="60"/>
      <c r="AC97" s="60"/>
      <c r="AD97" s="60"/>
      <c r="AE97" s="60"/>
      <c r="AF97" s="60"/>
      <c r="AG97" s="60"/>
      <c r="AH97" s="60"/>
      <c r="AI97" s="60"/>
      <c r="AJ97" s="60"/>
      <c r="AK97" s="60"/>
      <c r="AL97" s="60"/>
      <c r="AM97" s="60"/>
      <c r="AN97" s="60"/>
      <c r="AO97" s="60"/>
      <c r="AP97" s="60"/>
      <c r="AQ97" s="60"/>
      <c r="AR97" s="38"/>
      <c r="AS97" s="37"/>
      <c r="AT97" s="37"/>
      <c r="AU97" s="37"/>
      <c r="AV97" s="37"/>
      <c r="AW97" s="37"/>
      <c r="AX97" s="37"/>
      <c r="AY97" s="37"/>
      <c r="AZ97" s="37"/>
      <c r="BA97" s="37"/>
      <c r="BB97" s="37"/>
      <c r="BC97" s="37"/>
      <c r="BD97" s="37"/>
      <c r="BE97" s="37"/>
    </row>
  </sheetData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G050_2025 - Odstranění st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7" t="s">
        <v>5</v>
      </c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4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1"/>
      <c r="AT3" s="18" t="s">
        <v>81</v>
      </c>
    </row>
    <row r="4" s="1" customFormat="1" ht="24.96" customHeight="1">
      <c r="B4" s="21"/>
      <c r="D4" s="22" t="s">
        <v>82</v>
      </c>
      <c r="L4" s="21"/>
      <c r="M4" s="114" t="s">
        <v>10</v>
      </c>
      <c r="AT4" s="18" t="s">
        <v>3</v>
      </c>
    </row>
    <row r="5" s="1" customFormat="1" ht="6.96" customHeight="1">
      <c r="B5" s="21"/>
      <c r="L5" s="21"/>
    </row>
    <row r="6" s="2" customFormat="1" ht="12" customHeight="1">
      <c r="A6" s="37"/>
      <c r="B6" s="38"/>
      <c r="C6" s="37"/>
      <c r="D6" s="31" t="s">
        <v>16</v>
      </c>
      <c r="E6" s="37"/>
      <c r="F6" s="37"/>
      <c r="G6" s="37"/>
      <c r="H6" s="37"/>
      <c r="I6" s="37"/>
      <c r="J6" s="37"/>
      <c r="K6" s="37"/>
      <c r="L6" s="54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38"/>
      <c r="C7" s="37"/>
      <c r="D7" s="37"/>
      <c r="E7" s="66" t="s">
        <v>17</v>
      </c>
      <c r="F7" s="37"/>
      <c r="G7" s="37"/>
      <c r="H7" s="37"/>
      <c r="I7" s="37"/>
      <c r="J7" s="37"/>
      <c r="K7" s="37"/>
      <c r="L7" s="54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38"/>
      <c r="C8" s="37"/>
      <c r="D8" s="37"/>
      <c r="E8" s="37"/>
      <c r="F8" s="37"/>
      <c r="G8" s="37"/>
      <c r="H8" s="37"/>
      <c r="I8" s="37"/>
      <c r="J8" s="37"/>
      <c r="K8" s="37"/>
      <c r="L8" s="54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38"/>
      <c r="C9" s="37"/>
      <c r="D9" s="31" t="s">
        <v>18</v>
      </c>
      <c r="E9" s="37"/>
      <c r="F9" s="26" t="s">
        <v>1</v>
      </c>
      <c r="G9" s="37"/>
      <c r="H9" s="37"/>
      <c r="I9" s="31" t="s">
        <v>19</v>
      </c>
      <c r="J9" s="26" t="s">
        <v>1</v>
      </c>
      <c r="K9" s="37"/>
      <c r="L9" s="54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38"/>
      <c r="C10" s="37"/>
      <c r="D10" s="31" t="s">
        <v>20</v>
      </c>
      <c r="E10" s="37"/>
      <c r="F10" s="26" t="s">
        <v>21</v>
      </c>
      <c r="G10" s="37"/>
      <c r="H10" s="37"/>
      <c r="I10" s="31" t="s">
        <v>22</v>
      </c>
      <c r="J10" s="68" t="str">
        <f>'Rekapitulace stavby'!AN8</f>
        <v>26. 2. 2025</v>
      </c>
      <c r="K10" s="37"/>
      <c r="L10" s="54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38"/>
      <c r="C11" s="37"/>
      <c r="D11" s="37"/>
      <c r="E11" s="37"/>
      <c r="F11" s="37"/>
      <c r="G11" s="37"/>
      <c r="H11" s="37"/>
      <c r="I11" s="37"/>
      <c r="J11" s="37"/>
      <c r="K11" s="37"/>
      <c r="L11" s="54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38"/>
      <c r="C12" s="37"/>
      <c r="D12" s="31" t="s">
        <v>24</v>
      </c>
      <c r="E12" s="37"/>
      <c r="F12" s="37"/>
      <c r="G12" s="37"/>
      <c r="H12" s="37"/>
      <c r="I12" s="31" t="s">
        <v>25</v>
      </c>
      <c r="J12" s="26" t="s">
        <v>1</v>
      </c>
      <c r="K12" s="37"/>
      <c r="L12" s="54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38"/>
      <c r="C13" s="37"/>
      <c r="D13" s="37"/>
      <c r="E13" s="26" t="s">
        <v>26</v>
      </c>
      <c r="F13" s="37"/>
      <c r="G13" s="37"/>
      <c r="H13" s="37"/>
      <c r="I13" s="31" t="s">
        <v>27</v>
      </c>
      <c r="J13" s="26" t="s">
        <v>1</v>
      </c>
      <c r="K13" s="37"/>
      <c r="L13" s="54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38"/>
      <c r="C14" s="37"/>
      <c r="D14" s="37"/>
      <c r="E14" s="37"/>
      <c r="F14" s="37"/>
      <c r="G14" s="37"/>
      <c r="H14" s="37"/>
      <c r="I14" s="37"/>
      <c r="J14" s="37"/>
      <c r="K14" s="37"/>
      <c r="L14" s="54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38"/>
      <c r="C15" s="37"/>
      <c r="D15" s="31" t="s">
        <v>28</v>
      </c>
      <c r="E15" s="37"/>
      <c r="F15" s="37"/>
      <c r="G15" s="37"/>
      <c r="H15" s="37"/>
      <c r="I15" s="31" t="s">
        <v>25</v>
      </c>
      <c r="J15" s="32" t="str">
        <f>'Rekapitulace stavby'!AN13</f>
        <v>Vyplň údaj</v>
      </c>
      <c r="K15" s="37"/>
      <c r="L15" s="54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38"/>
      <c r="C16" s="37"/>
      <c r="D16" s="37"/>
      <c r="E16" s="32" t="str">
        <f>'Rekapitulace stavby'!E14</f>
        <v>Vyplň údaj</v>
      </c>
      <c r="F16" s="26"/>
      <c r="G16" s="26"/>
      <c r="H16" s="26"/>
      <c r="I16" s="31" t="s">
        <v>27</v>
      </c>
      <c r="J16" s="32" t="str">
        <f>'Rekapitulace stavby'!AN14</f>
        <v>Vyplň údaj</v>
      </c>
      <c r="K16" s="37"/>
      <c r="L16" s="54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38"/>
      <c r="C17" s="37"/>
      <c r="D17" s="37"/>
      <c r="E17" s="37"/>
      <c r="F17" s="37"/>
      <c r="G17" s="37"/>
      <c r="H17" s="37"/>
      <c r="I17" s="37"/>
      <c r="J17" s="37"/>
      <c r="K17" s="37"/>
      <c r="L17" s="54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38"/>
      <c r="C18" s="37"/>
      <c r="D18" s="31" t="s">
        <v>30</v>
      </c>
      <c r="E18" s="37"/>
      <c r="F18" s="37"/>
      <c r="G18" s="37"/>
      <c r="H18" s="37"/>
      <c r="I18" s="31" t="s">
        <v>25</v>
      </c>
      <c r="J18" s="26" t="str">
        <f>IF('Rekapitulace stavby'!AN16="","",'Rekapitulace stavby'!AN16)</f>
        <v/>
      </c>
      <c r="K18" s="37"/>
      <c r="L18" s="54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38"/>
      <c r="C19" s="37"/>
      <c r="D19" s="37"/>
      <c r="E19" s="26" t="str">
        <f>IF('Rekapitulace stavby'!E17="","",'Rekapitulace stavby'!E17)</f>
        <v xml:space="preserve"> </v>
      </c>
      <c r="F19" s="37"/>
      <c r="G19" s="37"/>
      <c r="H19" s="37"/>
      <c r="I19" s="31" t="s">
        <v>27</v>
      </c>
      <c r="J19" s="26" t="str">
        <f>IF('Rekapitulace stavby'!AN17="","",'Rekapitulace stavby'!AN17)</f>
        <v/>
      </c>
      <c r="K19" s="37"/>
      <c r="L19" s="54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38"/>
      <c r="C20" s="37"/>
      <c r="D20" s="37"/>
      <c r="E20" s="37"/>
      <c r="F20" s="37"/>
      <c r="G20" s="37"/>
      <c r="H20" s="37"/>
      <c r="I20" s="37"/>
      <c r="J20" s="37"/>
      <c r="K20" s="37"/>
      <c r="L20" s="54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38"/>
      <c r="C21" s="37"/>
      <c r="D21" s="31" t="s">
        <v>32</v>
      </c>
      <c r="E21" s="37"/>
      <c r="F21" s="37"/>
      <c r="G21" s="37"/>
      <c r="H21" s="37"/>
      <c r="I21" s="31" t="s">
        <v>25</v>
      </c>
      <c r="J21" s="26" t="str">
        <f>IF('Rekapitulace stavby'!AN19="","",'Rekapitulace stavby'!AN19)</f>
        <v/>
      </c>
      <c r="K21" s="37"/>
      <c r="L21" s="54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38"/>
      <c r="C22" s="37"/>
      <c r="D22" s="37"/>
      <c r="E22" s="26" t="str">
        <f>IF('Rekapitulace stavby'!E20="","",'Rekapitulace stavby'!E20)</f>
        <v xml:space="preserve"> </v>
      </c>
      <c r="F22" s="37"/>
      <c r="G22" s="37"/>
      <c r="H22" s="37"/>
      <c r="I22" s="31" t="s">
        <v>27</v>
      </c>
      <c r="J22" s="26" t="str">
        <f>IF('Rekapitulace stavby'!AN20="","",'Rekapitulace stavby'!AN20)</f>
        <v/>
      </c>
      <c r="K22" s="37"/>
      <c r="L22" s="54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38"/>
      <c r="C23" s="37"/>
      <c r="D23" s="37"/>
      <c r="E23" s="37"/>
      <c r="F23" s="37"/>
      <c r="G23" s="37"/>
      <c r="H23" s="37"/>
      <c r="I23" s="37"/>
      <c r="J23" s="37"/>
      <c r="K23" s="37"/>
      <c r="L23" s="54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38"/>
      <c r="C24" s="37"/>
      <c r="D24" s="31" t="s">
        <v>33</v>
      </c>
      <c r="E24" s="37"/>
      <c r="F24" s="37"/>
      <c r="G24" s="37"/>
      <c r="H24" s="37"/>
      <c r="I24" s="37"/>
      <c r="J24" s="37"/>
      <c r="K24" s="37"/>
      <c r="L24" s="54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15"/>
      <c r="B25" s="116"/>
      <c r="C25" s="115"/>
      <c r="D25" s="115"/>
      <c r="E25" s="35" t="s">
        <v>1</v>
      </c>
      <c r="F25" s="35"/>
      <c r="G25" s="35"/>
      <c r="H25" s="35"/>
      <c r="I25" s="115"/>
      <c r="J25" s="115"/>
      <c r="K25" s="115"/>
      <c r="L25" s="117"/>
      <c r="S25" s="115"/>
      <c r="T25" s="115"/>
      <c r="U25" s="115"/>
      <c r="V25" s="115"/>
      <c r="W25" s="115"/>
      <c r="X25" s="115"/>
      <c r="Y25" s="115"/>
      <c r="Z25" s="115"/>
      <c r="AA25" s="115"/>
      <c r="AB25" s="115"/>
      <c r="AC25" s="115"/>
      <c r="AD25" s="115"/>
      <c r="AE25" s="115"/>
    </row>
    <row r="26" s="2" customFormat="1" ht="6.96" customHeight="1">
      <c r="A26" s="37"/>
      <c r="B26" s="38"/>
      <c r="C26" s="37"/>
      <c r="D26" s="37"/>
      <c r="E26" s="37"/>
      <c r="F26" s="37"/>
      <c r="G26" s="37"/>
      <c r="H26" s="37"/>
      <c r="I26" s="37"/>
      <c r="J26" s="37"/>
      <c r="K26" s="37"/>
      <c r="L26" s="54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38"/>
      <c r="C27" s="37"/>
      <c r="D27" s="89"/>
      <c r="E27" s="89"/>
      <c r="F27" s="89"/>
      <c r="G27" s="89"/>
      <c r="H27" s="89"/>
      <c r="I27" s="89"/>
      <c r="J27" s="89"/>
      <c r="K27" s="89"/>
      <c r="L27" s="54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38"/>
      <c r="C28" s="37"/>
      <c r="D28" s="118" t="s">
        <v>34</v>
      </c>
      <c r="E28" s="37"/>
      <c r="F28" s="37"/>
      <c r="G28" s="37"/>
      <c r="H28" s="37"/>
      <c r="I28" s="37"/>
      <c r="J28" s="95">
        <f>ROUND(J127, 2)</f>
        <v>0</v>
      </c>
      <c r="K28" s="37"/>
      <c r="L28" s="54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38"/>
      <c r="C29" s="37"/>
      <c r="D29" s="89"/>
      <c r="E29" s="89"/>
      <c r="F29" s="89"/>
      <c r="G29" s="89"/>
      <c r="H29" s="89"/>
      <c r="I29" s="89"/>
      <c r="J29" s="89"/>
      <c r="K29" s="89"/>
      <c r="L29" s="54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38"/>
      <c r="C30" s="37"/>
      <c r="D30" s="37"/>
      <c r="E30" s="37"/>
      <c r="F30" s="42" t="s">
        <v>36</v>
      </c>
      <c r="G30" s="37"/>
      <c r="H30" s="37"/>
      <c r="I30" s="42" t="s">
        <v>35</v>
      </c>
      <c r="J30" s="42" t="s">
        <v>37</v>
      </c>
      <c r="K30" s="37"/>
      <c r="L30" s="54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38"/>
      <c r="C31" s="37"/>
      <c r="D31" s="119" t="s">
        <v>38</v>
      </c>
      <c r="E31" s="31" t="s">
        <v>39</v>
      </c>
      <c r="F31" s="120">
        <f>ROUND((SUM(BE127:BE305)),  2)</f>
        <v>0</v>
      </c>
      <c r="G31" s="37"/>
      <c r="H31" s="37"/>
      <c r="I31" s="121">
        <v>0.20999999999999999</v>
      </c>
      <c r="J31" s="120">
        <f>ROUND(((SUM(BE127:BE305))*I31),  2)</f>
        <v>0</v>
      </c>
      <c r="K31" s="37"/>
      <c r="L31" s="54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38"/>
      <c r="C32" s="37"/>
      <c r="D32" s="37"/>
      <c r="E32" s="31" t="s">
        <v>40</v>
      </c>
      <c r="F32" s="120">
        <f>ROUND((SUM(BF127:BF305)),  2)</f>
        <v>0</v>
      </c>
      <c r="G32" s="37"/>
      <c r="H32" s="37"/>
      <c r="I32" s="121">
        <v>0.12</v>
      </c>
      <c r="J32" s="120">
        <f>ROUND(((SUM(BF127:BF305))*I32),  2)</f>
        <v>0</v>
      </c>
      <c r="K32" s="37"/>
      <c r="L32" s="54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38"/>
      <c r="C33" s="37"/>
      <c r="D33" s="37"/>
      <c r="E33" s="31" t="s">
        <v>41</v>
      </c>
      <c r="F33" s="120">
        <f>ROUND((SUM(BG127:BG305)),  2)</f>
        <v>0</v>
      </c>
      <c r="G33" s="37"/>
      <c r="H33" s="37"/>
      <c r="I33" s="121">
        <v>0.20999999999999999</v>
      </c>
      <c r="J33" s="120">
        <f>0</f>
        <v>0</v>
      </c>
      <c r="K33" s="37"/>
      <c r="L33" s="54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38"/>
      <c r="C34" s="37"/>
      <c r="D34" s="37"/>
      <c r="E34" s="31" t="s">
        <v>42</v>
      </c>
      <c r="F34" s="120">
        <f>ROUND((SUM(BH127:BH305)),  2)</f>
        <v>0</v>
      </c>
      <c r="G34" s="37"/>
      <c r="H34" s="37"/>
      <c r="I34" s="121">
        <v>0.12</v>
      </c>
      <c r="J34" s="120">
        <f>0</f>
        <v>0</v>
      </c>
      <c r="K34" s="37"/>
      <c r="L34" s="54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38"/>
      <c r="C35" s="37"/>
      <c r="D35" s="37"/>
      <c r="E35" s="31" t="s">
        <v>43</v>
      </c>
      <c r="F35" s="120">
        <f>ROUND((SUM(BI127:BI305)),  2)</f>
        <v>0</v>
      </c>
      <c r="G35" s="37"/>
      <c r="H35" s="37"/>
      <c r="I35" s="121">
        <v>0</v>
      </c>
      <c r="J35" s="120">
        <f>0</f>
        <v>0</v>
      </c>
      <c r="K35" s="37"/>
      <c r="L35" s="54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38"/>
      <c r="C36" s="37"/>
      <c r="D36" s="37"/>
      <c r="E36" s="37"/>
      <c r="F36" s="37"/>
      <c r="G36" s="37"/>
      <c r="H36" s="37"/>
      <c r="I36" s="37"/>
      <c r="J36" s="37"/>
      <c r="K36" s="37"/>
      <c r="L36" s="54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38"/>
      <c r="C37" s="122"/>
      <c r="D37" s="123" t="s">
        <v>44</v>
      </c>
      <c r="E37" s="80"/>
      <c r="F37" s="80"/>
      <c r="G37" s="124" t="s">
        <v>45</v>
      </c>
      <c r="H37" s="125" t="s">
        <v>46</v>
      </c>
      <c r="I37" s="80"/>
      <c r="J37" s="126">
        <f>SUM(J28:J35)</f>
        <v>0</v>
      </c>
      <c r="K37" s="127"/>
      <c r="L37" s="54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38"/>
      <c r="C38" s="37"/>
      <c r="D38" s="37"/>
      <c r="E38" s="37"/>
      <c r="F38" s="37"/>
      <c r="G38" s="37"/>
      <c r="H38" s="37"/>
      <c r="I38" s="37"/>
      <c r="J38" s="37"/>
      <c r="K38" s="37"/>
      <c r="L38" s="54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21"/>
      <c r="L39" s="21"/>
    </row>
    <row r="40" s="1" customFormat="1" ht="14.4" customHeight="1">
      <c r="B40" s="21"/>
      <c r="L40" s="21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54"/>
      <c r="D50" s="55" t="s">
        <v>47</v>
      </c>
      <c r="E50" s="56"/>
      <c r="F50" s="56"/>
      <c r="G50" s="55" t="s">
        <v>48</v>
      </c>
      <c r="H50" s="56"/>
      <c r="I50" s="56"/>
      <c r="J50" s="56"/>
      <c r="K50" s="56"/>
      <c r="L50" s="5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7"/>
      <c r="B61" s="38"/>
      <c r="C61" s="37"/>
      <c r="D61" s="57" t="s">
        <v>49</v>
      </c>
      <c r="E61" s="40"/>
      <c r="F61" s="128" t="s">
        <v>50</v>
      </c>
      <c r="G61" s="57" t="s">
        <v>49</v>
      </c>
      <c r="H61" s="40"/>
      <c r="I61" s="40"/>
      <c r="J61" s="129" t="s">
        <v>50</v>
      </c>
      <c r="K61" s="40"/>
      <c r="L61" s="54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7"/>
      <c r="B65" s="38"/>
      <c r="C65" s="37"/>
      <c r="D65" s="55" t="s">
        <v>51</v>
      </c>
      <c r="E65" s="58"/>
      <c r="F65" s="58"/>
      <c r="G65" s="55" t="s">
        <v>52</v>
      </c>
      <c r="H65" s="58"/>
      <c r="I65" s="58"/>
      <c r="J65" s="58"/>
      <c r="K65" s="58"/>
      <c r="L65" s="54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7"/>
      <c r="B76" s="38"/>
      <c r="C76" s="37"/>
      <c r="D76" s="57" t="s">
        <v>49</v>
      </c>
      <c r="E76" s="40"/>
      <c r="F76" s="128" t="s">
        <v>50</v>
      </c>
      <c r="G76" s="57" t="s">
        <v>49</v>
      </c>
      <c r="H76" s="40"/>
      <c r="I76" s="40"/>
      <c r="J76" s="129" t="s">
        <v>50</v>
      </c>
      <c r="K76" s="40"/>
      <c r="L76" s="54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59"/>
      <c r="C77" s="60"/>
      <c r="D77" s="60"/>
      <c r="E77" s="60"/>
      <c r="F77" s="60"/>
      <c r="G77" s="60"/>
      <c r="H77" s="60"/>
      <c r="I77" s="60"/>
      <c r="J77" s="60"/>
      <c r="K77" s="60"/>
      <c r="L77" s="54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61"/>
      <c r="C81" s="62"/>
      <c r="D81" s="62"/>
      <c r="E81" s="62"/>
      <c r="F81" s="62"/>
      <c r="G81" s="62"/>
      <c r="H81" s="62"/>
      <c r="I81" s="62"/>
      <c r="J81" s="62"/>
      <c r="K81" s="62"/>
      <c r="L81" s="54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2" t="s">
        <v>83</v>
      </c>
      <c r="D82" s="37"/>
      <c r="E82" s="37"/>
      <c r="F82" s="37"/>
      <c r="G82" s="37"/>
      <c r="H82" s="37"/>
      <c r="I82" s="37"/>
      <c r="J82" s="37"/>
      <c r="K82" s="37"/>
      <c r="L82" s="54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7"/>
      <c r="D83" s="37"/>
      <c r="E83" s="37"/>
      <c r="F83" s="37"/>
      <c r="G83" s="37"/>
      <c r="H83" s="37"/>
      <c r="I83" s="37"/>
      <c r="J83" s="37"/>
      <c r="K83" s="37"/>
      <c r="L83" s="54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31" t="s">
        <v>16</v>
      </c>
      <c r="D84" s="37"/>
      <c r="E84" s="37"/>
      <c r="F84" s="37"/>
      <c r="G84" s="37"/>
      <c r="H84" s="37"/>
      <c r="I84" s="37"/>
      <c r="J84" s="37"/>
      <c r="K84" s="37"/>
      <c r="L84" s="54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7"/>
      <c r="D85" s="37"/>
      <c r="E85" s="66" t="str">
        <f>E7</f>
        <v>Odstranění stávající jízdárny SŠCHKJ Kladruby nad Labem</v>
      </c>
      <c r="F85" s="37"/>
      <c r="G85" s="37"/>
      <c r="H85" s="37"/>
      <c r="I85" s="37"/>
      <c r="J85" s="37"/>
      <c r="K85" s="37"/>
      <c r="L85" s="54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7"/>
      <c r="D86" s="37"/>
      <c r="E86" s="37"/>
      <c r="F86" s="37"/>
      <c r="G86" s="37"/>
      <c r="H86" s="37"/>
      <c r="I86" s="37"/>
      <c r="J86" s="37"/>
      <c r="K86" s="37"/>
      <c r="L86" s="54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31" t="s">
        <v>20</v>
      </c>
      <c r="D87" s="37"/>
      <c r="E87" s="37"/>
      <c r="F87" s="26" t="str">
        <f>F10</f>
        <v xml:space="preserve"> </v>
      </c>
      <c r="G87" s="37"/>
      <c r="H87" s="37"/>
      <c r="I87" s="31" t="s">
        <v>22</v>
      </c>
      <c r="J87" s="68" t="str">
        <f>IF(J10="","",J10)</f>
        <v>26. 2. 2025</v>
      </c>
      <c r="K87" s="37"/>
      <c r="L87" s="54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7"/>
      <c r="D88" s="37"/>
      <c r="E88" s="37"/>
      <c r="F88" s="37"/>
      <c r="G88" s="37"/>
      <c r="H88" s="37"/>
      <c r="I88" s="37"/>
      <c r="J88" s="37"/>
      <c r="K88" s="37"/>
      <c r="L88" s="54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31" t="s">
        <v>24</v>
      </c>
      <c r="D89" s="37"/>
      <c r="E89" s="37"/>
      <c r="F89" s="26" t="str">
        <f>E13</f>
        <v>Pardubický kraj</v>
      </c>
      <c r="G89" s="37"/>
      <c r="H89" s="37"/>
      <c r="I89" s="31" t="s">
        <v>30</v>
      </c>
      <c r="J89" s="35" t="str">
        <f>E19</f>
        <v xml:space="preserve"> </v>
      </c>
      <c r="K89" s="37"/>
      <c r="L89" s="54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31" t="s">
        <v>28</v>
      </c>
      <c r="D90" s="37"/>
      <c r="E90" s="37"/>
      <c r="F90" s="26" t="str">
        <f>IF(E16="","",E16)</f>
        <v>Vyplň údaj</v>
      </c>
      <c r="G90" s="37"/>
      <c r="H90" s="37"/>
      <c r="I90" s="31" t="s">
        <v>32</v>
      </c>
      <c r="J90" s="35" t="str">
        <f>E22</f>
        <v xml:space="preserve"> </v>
      </c>
      <c r="K90" s="37"/>
      <c r="L90" s="54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7"/>
      <c r="D91" s="37"/>
      <c r="E91" s="37"/>
      <c r="F91" s="37"/>
      <c r="G91" s="37"/>
      <c r="H91" s="37"/>
      <c r="I91" s="37"/>
      <c r="J91" s="37"/>
      <c r="K91" s="37"/>
      <c r="L91" s="54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30" t="s">
        <v>84</v>
      </c>
      <c r="D92" s="122"/>
      <c r="E92" s="122"/>
      <c r="F92" s="122"/>
      <c r="G92" s="122"/>
      <c r="H92" s="122"/>
      <c r="I92" s="122"/>
      <c r="J92" s="131" t="s">
        <v>85</v>
      </c>
      <c r="K92" s="122"/>
      <c r="L92" s="54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7"/>
      <c r="D93" s="37"/>
      <c r="E93" s="37"/>
      <c r="F93" s="37"/>
      <c r="G93" s="37"/>
      <c r="H93" s="37"/>
      <c r="I93" s="37"/>
      <c r="J93" s="37"/>
      <c r="K93" s="37"/>
      <c r="L93" s="54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32" t="s">
        <v>86</v>
      </c>
      <c r="D94" s="37"/>
      <c r="E94" s="37"/>
      <c r="F94" s="37"/>
      <c r="G94" s="37"/>
      <c r="H94" s="37"/>
      <c r="I94" s="37"/>
      <c r="J94" s="95">
        <f>J127</f>
        <v>0</v>
      </c>
      <c r="K94" s="37"/>
      <c r="L94" s="54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8" t="s">
        <v>87</v>
      </c>
    </row>
    <row r="95" s="9" customFormat="1" ht="24.96" customHeight="1">
      <c r="A95" s="9"/>
      <c r="B95" s="133"/>
      <c r="C95" s="9"/>
      <c r="D95" s="134" t="s">
        <v>88</v>
      </c>
      <c r="E95" s="135"/>
      <c r="F95" s="135"/>
      <c r="G95" s="135"/>
      <c r="H95" s="135"/>
      <c r="I95" s="135"/>
      <c r="J95" s="136">
        <f>J128</f>
        <v>0</v>
      </c>
      <c r="K95" s="9"/>
      <c r="L95" s="133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37"/>
      <c r="C96" s="10"/>
      <c r="D96" s="138" t="s">
        <v>89</v>
      </c>
      <c r="E96" s="139"/>
      <c r="F96" s="139"/>
      <c r="G96" s="139"/>
      <c r="H96" s="139"/>
      <c r="I96" s="139"/>
      <c r="J96" s="140">
        <f>J129</f>
        <v>0</v>
      </c>
      <c r="K96" s="10"/>
      <c r="L96" s="137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37"/>
      <c r="C97" s="10"/>
      <c r="D97" s="138" t="s">
        <v>90</v>
      </c>
      <c r="E97" s="139"/>
      <c r="F97" s="139"/>
      <c r="G97" s="139"/>
      <c r="H97" s="139"/>
      <c r="I97" s="139"/>
      <c r="J97" s="140">
        <f>J162</f>
        <v>0</v>
      </c>
      <c r="K97" s="10"/>
      <c r="L97" s="137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137"/>
      <c r="C98" s="10"/>
      <c r="D98" s="138" t="s">
        <v>91</v>
      </c>
      <c r="E98" s="139"/>
      <c r="F98" s="139"/>
      <c r="G98" s="139"/>
      <c r="H98" s="139"/>
      <c r="I98" s="139"/>
      <c r="J98" s="140">
        <f>J235</f>
        <v>0</v>
      </c>
      <c r="K98" s="10"/>
      <c r="L98" s="137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33"/>
      <c r="C99" s="9"/>
      <c r="D99" s="134" t="s">
        <v>92</v>
      </c>
      <c r="E99" s="135"/>
      <c r="F99" s="135"/>
      <c r="G99" s="135"/>
      <c r="H99" s="135"/>
      <c r="I99" s="135"/>
      <c r="J99" s="136">
        <f>J248</f>
        <v>0</v>
      </c>
      <c r="K99" s="9"/>
      <c r="L99" s="133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37"/>
      <c r="C100" s="10"/>
      <c r="D100" s="138" t="s">
        <v>93</v>
      </c>
      <c r="E100" s="139"/>
      <c r="F100" s="139"/>
      <c r="G100" s="139"/>
      <c r="H100" s="139"/>
      <c r="I100" s="139"/>
      <c r="J100" s="140">
        <f>J249</f>
        <v>0</v>
      </c>
      <c r="K100" s="10"/>
      <c r="L100" s="137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37"/>
      <c r="C101" s="10"/>
      <c r="D101" s="138" t="s">
        <v>94</v>
      </c>
      <c r="E101" s="139"/>
      <c r="F101" s="139"/>
      <c r="G101" s="139"/>
      <c r="H101" s="139"/>
      <c r="I101" s="139"/>
      <c r="J101" s="140">
        <f>J259</f>
        <v>0</v>
      </c>
      <c r="K101" s="10"/>
      <c r="L101" s="137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37"/>
      <c r="C102" s="10"/>
      <c r="D102" s="138" t="s">
        <v>95</v>
      </c>
      <c r="E102" s="139"/>
      <c r="F102" s="139"/>
      <c r="G102" s="139"/>
      <c r="H102" s="139"/>
      <c r="I102" s="139"/>
      <c r="J102" s="140">
        <f>J263</f>
        <v>0</v>
      </c>
      <c r="K102" s="10"/>
      <c r="L102" s="137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37"/>
      <c r="C103" s="10"/>
      <c r="D103" s="138" t="s">
        <v>96</v>
      </c>
      <c r="E103" s="139"/>
      <c r="F103" s="139"/>
      <c r="G103" s="139"/>
      <c r="H103" s="139"/>
      <c r="I103" s="139"/>
      <c r="J103" s="140">
        <f>J268</f>
        <v>0</v>
      </c>
      <c r="K103" s="10"/>
      <c r="L103" s="137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9" customFormat="1" ht="24.96" customHeight="1">
      <c r="A104" s="9"/>
      <c r="B104" s="133"/>
      <c r="C104" s="9"/>
      <c r="D104" s="134" t="s">
        <v>97</v>
      </c>
      <c r="E104" s="135"/>
      <c r="F104" s="135"/>
      <c r="G104" s="135"/>
      <c r="H104" s="135"/>
      <c r="I104" s="135"/>
      <c r="J104" s="136">
        <f>J288</f>
        <v>0</v>
      </c>
      <c r="K104" s="9"/>
      <c r="L104" s="133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10" customFormat="1" ht="19.92" customHeight="1">
      <c r="A105" s="10"/>
      <c r="B105" s="137"/>
      <c r="C105" s="10"/>
      <c r="D105" s="138" t="s">
        <v>98</v>
      </c>
      <c r="E105" s="139"/>
      <c r="F105" s="139"/>
      <c r="G105" s="139"/>
      <c r="H105" s="139"/>
      <c r="I105" s="139"/>
      <c r="J105" s="140">
        <f>J289</f>
        <v>0</v>
      </c>
      <c r="K105" s="10"/>
      <c r="L105" s="137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9" customFormat="1" ht="24.96" customHeight="1">
      <c r="A106" s="9"/>
      <c r="B106" s="133"/>
      <c r="C106" s="9"/>
      <c r="D106" s="134" t="s">
        <v>99</v>
      </c>
      <c r="E106" s="135"/>
      <c r="F106" s="135"/>
      <c r="G106" s="135"/>
      <c r="H106" s="135"/>
      <c r="I106" s="135"/>
      <c r="J106" s="136">
        <f>J291</f>
        <v>0</v>
      </c>
      <c r="K106" s="9"/>
      <c r="L106" s="133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</row>
    <row r="107" s="10" customFormat="1" ht="19.92" customHeight="1">
      <c r="A107" s="10"/>
      <c r="B107" s="137"/>
      <c r="C107" s="10"/>
      <c r="D107" s="138" t="s">
        <v>100</v>
      </c>
      <c r="E107" s="139"/>
      <c r="F107" s="139"/>
      <c r="G107" s="139"/>
      <c r="H107" s="139"/>
      <c r="I107" s="139"/>
      <c r="J107" s="140">
        <f>J292</f>
        <v>0</v>
      </c>
      <c r="K107" s="10"/>
      <c r="L107" s="137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37"/>
      <c r="C108" s="10"/>
      <c r="D108" s="138" t="s">
        <v>101</v>
      </c>
      <c r="E108" s="139"/>
      <c r="F108" s="139"/>
      <c r="G108" s="139"/>
      <c r="H108" s="139"/>
      <c r="I108" s="139"/>
      <c r="J108" s="140">
        <f>J301</f>
        <v>0</v>
      </c>
      <c r="K108" s="10"/>
      <c r="L108" s="137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37"/>
      <c r="C109" s="10"/>
      <c r="D109" s="138" t="s">
        <v>102</v>
      </c>
      <c r="E109" s="139"/>
      <c r="F109" s="139"/>
      <c r="G109" s="139"/>
      <c r="H109" s="139"/>
      <c r="I109" s="139"/>
      <c r="J109" s="140">
        <f>J303</f>
        <v>0</v>
      </c>
      <c r="K109" s="10"/>
      <c r="L109" s="137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2" customFormat="1" ht="21.84" customHeight="1">
      <c r="A110" s="37"/>
      <c r="B110" s="38"/>
      <c r="C110" s="37"/>
      <c r="D110" s="37"/>
      <c r="E110" s="37"/>
      <c r="F110" s="37"/>
      <c r="G110" s="37"/>
      <c r="H110" s="37"/>
      <c r="I110" s="37"/>
      <c r="J110" s="37"/>
      <c r="K110" s="37"/>
      <c r="L110" s="54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6.96" customHeight="1">
      <c r="A111" s="37"/>
      <c r="B111" s="59"/>
      <c r="C111" s="60"/>
      <c r="D111" s="60"/>
      <c r="E111" s="60"/>
      <c r="F111" s="60"/>
      <c r="G111" s="60"/>
      <c r="H111" s="60"/>
      <c r="I111" s="60"/>
      <c r="J111" s="60"/>
      <c r="K111" s="60"/>
      <c r="L111" s="54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5" s="2" customFormat="1" ht="6.96" customHeight="1">
      <c r="A115" s="37"/>
      <c r="B115" s="61"/>
      <c r="C115" s="62"/>
      <c r="D115" s="62"/>
      <c r="E115" s="62"/>
      <c r="F115" s="62"/>
      <c r="G115" s="62"/>
      <c r="H115" s="62"/>
      <c r="I115" s="62"/>
      <c r="J115" s="62"/>
      <c r="K115" s="62"/>
      <c r="L115" s="54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24.96" customHeight="1">
      <c r="A116" s="37"/>
      <c r="B116" s="38"/>
      <c r="C116" s="22" t="s">
        <v>103</v>
      </c>
      <c r="D116" s="37"/>
      <c r="E116" s="37"/>
      <c r="F116" s="37"/>
      <c r="G116" s="37"/>
      <c r="H116" s="37"/>
      <c r="I116" s="37"/>
      <c r="J116" s="37"/>
      <c r="K116" s="37"/>
      <c r="L116" s="54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7"/>
      <c r="D117" s="37"/>
      <c r="E117" s="37"/>
      <c r="F117" s="37"/>
      <c r="G117" s="37"/>
      <c r="H117" s="37"/>
      <c r="I117" s="37"/>
      <c r="J117" s="37"/>
      <c r="K117" s="37"/>
      <c r="L117" s="54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2" customHeight="1">
      <c r="A118" s="37"/>
      <c r="B118" s="38"/>
      <c r="C118" s="31" t="s">
        <v>16</v>
      </c>
      <c r="D118" s="37"/>
      <c r="E118" s="37"/>
      <c r="F118" s="37"/>
      <c r="G118" s="37"/>
      <c r="H118" s="37"/>
      <c r="I118" s="37"/>
      <c r="J118" s="37"/>
      <c r="K118" s="37"/>
      <c r="L118" s="54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6.5" customHeight="1">
      <c r="A119" s="37"/>
      <c r="B119" s="38"/>
      <c r="C119" s="37"/>
      <c r="D119" s="37"/>
      <c r="E119" s="66" t="str">
        <f>E7</f>
        <v>Odstranění stávající jízdárny SŠCHKJ Kladruby nad Labem</v>
      </c>
      <c r="F119" s="37"/>
      <c r="G119" s="37"/>
      <c r="H119" s="37"/>
      <c r="I119" s="37"/>
      <c r="J119" s="37"/>
      <c r="K119" s="37"/>
      <c r="L119" s="54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6.96" customHeight="1">
      <c r="A120" s="37"/>
      <c r="B120" s="38"/>
      <c r="C120" s="37"/>
      <c r="D120" s="37"/>
      <c r="E120" s="37"/>
      <c r="F120" s="37"/>
      <c r="G120" s="37"/>
      <c r="H120" s="37"/>
      <c r="I120" s="37"/>
      <c r="J120" s="37"/>
      <c r="K120" s="37"/>
      <c r="L120" s="54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2" customFormat="1" ht="12" customHeight="1">
      <c r="A121" s="37"/>
      <c r="B121" s="38"/>
      <c r="C121" s="31" t="s">
        <v>20</v>
      </c>
      <c r="D121" s="37"/>
      <c r="E121" s="37"/>
      <c r="F121" s="26" t="str">
        <f>F10</f>
        <v xml:space="preserve"> </v>
      </c>
      <c r="G121" s="37"/>
      <c r="H121" s="37"/>
      <c r="I121" s="31" t="s">
        <v>22</v>
      </c>
      <c r="J121" s="68" t="str">
        <f>IF(J10="","",J10)</f>
        <v>26. 2. 2025</v>
      </c>
      <c r="K121" s="37"/>
      <c r="L121" s="54"/>
      <c r="S121" s="37"/>
      <c r="T121" s="37"/>
      <c r="U121" s="37"/>
      <c r="V121" s="37"/>
      <c r="W121" s="37"/>
      <c r="X121" s="37"/>
      <c r="Y121" s="37"/>
      <c r="Z121" s="37"/>
      <c r="AA121" s="37"/>
      <c r="AB121" s="37"/>
      <c r="AC121" s="37"/>
      <c r="AD121" s="37"/>
      <c r="AE121" s="37"/>
    </row>
    <row r="122" s="2" customFormat="1" ht="6.96" customHeight="1">
      <c r="A122" s="37"/>
      <c r="B122" s="38"/>
      <c r="C122" s="37"/>
      <c r="D122" s="37"/>
      <c r="E122" s="37"/>
      <c r="F122" s="37"/>
      <c r="G122" s="37"/>
      <c r="H122" s="37"/>
      <c r="I122" s="37"/>
      <c r="J122" s="37"/>
      <c r="K122" s="37"/>
      <c r="L122" s="54"/>
      <c r="S122" s="37"/>
      <c r="T122" s="37"/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</row>
    <row r="123" s="2" customFormat="1" ht="15.15" customHeight="1">
      <c r="A123" s="37"/>
      <c r="B123" s="38"/>
      <c r="C123" s="31" t="s">
        <v>24</v>
      </c>
      <c r="D123" s="37"/>
      <c r="E123" s="37"/>
      <c r="F123" s="26" t="str">
        <f>E13</f>
        <v>Pardubický kraj</v>
      </c>
      <c r="G123" s="37"/>
      <c r="H123" s="37"/>
      <c r="I123" s="31" t="s">
        <v>30</v>
      </c>
      <c r="J123" s="35" t="str">
        <f>E19</f>
        <v xml:space="preserve"> </v>
      </c>
      <c r="K123" s="37"/>
      <c r="L123" s="54"/>
      <c r="S123" s="37"/>
      <c r="T123" s="37"/>
      <c r="U123" s="37"/>
      <c r="V123" s="37"/>
      <c r="W123" s="37"/>
      <c r="X123" s="37"/>
      <c r="Y123" s="37"/>
      <c r="Z123" s="37"/>
      <c r="AA123" s="37"/>
      <c r="AB123" s="37"/>
      <c r="AC123" s="37"/>
      <c r="AD123" s="37"/>
      <c r="AE123" s="37"/>
    </row>
    <row r="124" s="2" customFormat="1" ht="15.15" customHeight="1">
      <c r="A124" s="37"/>
      <c r="B124" s="38"/>
      <c r="C124" s="31" t="s">
        <v>28</v>
      </c>
      <c r="D124" s="37"/>
      <c r="E124" s="37"/>
      <c r="F124" s="26" t="str">
        <f>IF(E16="","",E16)</f>
        <v>Vyplň údaj</v>
      </c>
      <c r="G124" s="37"/>
      <c r="H124" s="37"/>
      <c r="I124" s="31" t="s">
        <v>32</v>
      </c>
      <c r="J124" s="35" t="str">
        <f>E22</f>
        <v xml:space="preserve"> </v>
      </c>
      <c r="K124" s="37"/>
      <c r="L124" s="54"/>
      <c r="S124" s="37"/>
      <c r="T124" s="37"/>
      <c r="U124" s="37"/>
      <c r="V124" s="37"/>
      <c r="W124" s="37"/>
      <c r="X124" s="37"/>
      <c r="Y124" s="37"/>
      <c r="Z124" s="37"/>
      <c r="AA124" s="37"/>
      <c r="AB124" s="37"/>
      <c r="AC124" s="37"/>
      <c r="AD124" s="37"/>
      <c r="AE124" s="37"/>
    </row>
    <row r="125" s="2" customFormat="1" ht="10.32" customHeight="1">
      <c r="A125" s="37"/>
      <c r="B125" s="38"/>
      <c r="C125" s="37"/>
      <c r="D125" s="37"/>
      <c r="E125" s="37"/>
      <c r="F125" s="37"/>
      <c r="G125" s="37"/>
      <c r="H125" s="37"/>
      <c r="I125" s="37"/>
      <c r="J125" s="37"/>
      <c r="K125" s="37"/>
      <c r="L125" s="54"/>
      <c r="S125" s="37"/>
      <c r="T125" s="37"/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</row>
    <row r="126" s="11" customFormat="1" ht="29.28" customHeight="1">
      <c r="A126" s="141"/>
      <c r="B126" s="142"/>
      <c r="C126" s="143" t="s">
        <v>104</v>
      </c>
      <c r="D126" s="144" t="s">
        <v>59</v>
      </c>
      <c r="E126" s="144" t="s">
        <v>55</v>
      </c>
      <c r="F126" s="144" t="s">
        <v>56</v>
      </c>
      <c r="G126" s="144" t="s">
        <v>105</v>
      </c>
      <c r="H126" s="144" t="s">
        <v>106</v>
      </c>
      <c r="I126" s="144" t="s">
        <v>107</v>
      </c>
      <c r="J126" s="145" t="s">
        <v>85</v>
      </c>
      <c r="K126" s="146" t="s">
        <v>108</v>
      </c>
      <c r="L126" s="147"/>
      <c r="M126" s="85" t="s">
        <v>1</v>
      </c>
      <c r="N126" s="86" t="s">
        <v>38</v>
      </c>
      <c r="O126" s="86" t="s">
        <v>109</v>
      </c>
      <c r="P126" s="86" t="s">
        <v>110</v>
      </c>
      <c r="Q126" s="86" t="s">
        <v>111</v>
      </c>
      <c r="R126" s="86" t="s">
        <v>112</v>
      </c>
      <c r="S126" s="86" t="s">
        <v>113</v>
      </c>
      <c r="T126" s="87" t="s">
        <v>114</v>
      </c>
      <c r="U126" s="141"/>
      <c r="V126" s="141"/>
      <c r="W126" s="141"/>
      <c r="X126" s="141"/>
      <c r="Y126" s="141"/>
      <c r="Z126" s="141"/>
      <c r="AA126" s="141"/>
      <c r="AB126" s="141"/>
      <c r="AC126" s="141"/>
      <c r="AD126" s="141"/>
      <c r="AE126" s="141"/>
    </row>
    <row r="127" s="2" customFormat="1" ht="22.8" customHeight="1">
      <c r="A127" s="37"/>
      <c r="B127" s="38"/>
      <c r="C127" s="92" t="s">
        <v>115</v>
      </c>
      <c r="D127" s="37"/>
      <c r="E127" s="37"/>
      <c r="F127" s="37"/>
      <c r="G127" s="37"/>
      <c r="H127" s="37"/>
      <c r="I127" s="37"/>
      <c r="J127" s="148">
        <f>BK127</f>
        <v>0</v>
      </c>
      <c r="K127" s="37"/>
      <c r="L127" s="38"/>
      <c r="M127" s="88"/>
      <c r="N127" s="72"/>
      <c r="O127" s="89"/>
      <c r="P127" s="149">
        <f>P128+P248+P288+P291</f>
        <v>0</v>
      </c>
      <c r="Q127" s="89"/>
      <c r="R127" s="149">
        <f>R128+R248+R288+R291</f>
        <v>255.0198</v>
      </c>
      <c r="S127" s="89"/>
      <c r="T127" s="150">
        <f>T128+T248+T288+T291</f>
        <v>627.28987800000004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T127" s="18" t="s">
        <v>73</v>
      </c>
      <c r="AU127" s="18" t="s">
        <v>87</v>
      </c>
      <c r="BK127" s="151">
        <f>BK128+BK248+BK288+BK291</f>
        <v>0</v>
      </c>
    </row>
    <row r="128" s="12" customFormat="1" ht="25.92" customHeight="1">
      <c r="A128" s="12"/>
      <c r="B128" s="152"/>
      <c r="C128" s="12"/>
      <c r="D128" s="153" t="s">
        <v>73</v>
      </c>
      <c r="E128" s="154" t="s">
        <v>116</v>
      </c>
      <c r="F128" s="154" t="s">
        <v>117</v>
      </c>
      <c r="G128" s="12"/>
      <c r="H128" s="12"/>
      <c r="I128" s="155"/>
      <c r="J128" s="156">
        <f>BK128</f>
        <v>0</v>
      </c>
      <c r="K128" s="12"/>
      <c r="L128" s="152"/>
      <c r="M128" s="157"/>
      <c r="N128" s="158"/>
      <c r="O128" s="158"/>
      <c r="P128" s="159">
        <f>P129+P162+P235</f>
        <v>0</v>
      </c>
      <c r="Q128" s="158"/>
      <c r="R128" s="159">
        <f>R129+R162+R235</f>
        <v>255.0198</v>
      </c>
      <c r="S128" s="158"/>
      <c r="T128" s="160">
        <f>T129+T162+T235</f>
        <v>520.63735300000008</v>
      </c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R128" s="153" t="s">
        <v>79</v>
      </c>
      <c r="AT128" s="161" t="s">
        <v>73</v>
      </c>
      <c r="AU128" s="161" t="s">
        <v>74</v>
      </c>
      <c r="AY128" s="153" t="s">
        <v>118</v>
      </c>
      <c r="BK128" s="162">
        <f>BK129+BK162+BK235</f>
        <v>0</v>
      </c>
    </row>
    <row r="129" s="12" customFormat="1" ht="22.8" customHeight="1">
      <c r="A129" s="12"/>
      <c r="B129" s="152"/>
      <c r="C129" s="12"/>
      <c r="D129" s="153" t="s">
        <v>73</v>
      </c>
      <c r="E129" s="163" t="s">
        <v>79</v>
      </c>
      <c r="F129" s="163" t="s">
        <v>119</v>
      </c>
      <c r="G129" s="12"/>
      <c r="H129" s="12"/>
      <c r="I129" s="155"/>
      <c r="J129" s="164">
        <f>BK129</f>
        <v>0</v>
      </c>
      <c r="K129" s="12"/>
      <c r="L129" s="152"/>
      <c r="M129" s="157"/>
      <c r="N129" s="158"/>
      <c r="O129" s="158"/>
      <c r="P129" s="159">
        <f>SUM(P130:P161)</f>
        <v>0</v>
      </c>
      <c r="Q129" s="158"/>
      <c r="R129" s="159">
        <f>SUM(R130:R161)</f>
        <v>255.0198</v>
      </c>
      <c r="S129" s="158"/>
      <c r="T129" s="160">
        <f>SUM(T130:T161)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153" t="s">
        <v>79</v>
      </c>
      <c r="AT129" s="161" t="s">
        <v>73</v>
      </c>
      <c r="AU129" s="161" t="s">
        <v>79</v>
      </c>
      <c r="AY129" s="153" t="s">
        <v>118</v>
      </c>
      <c r="BK129" s="162">
        <f>SUM(BK130:BK161)</f>
        <v>0</v>
      </c>
    </row>
    <row r="130" s="2" customFormat="1" ht="24.15" customHeight="1">
      <c r="A130" s="37"/>
      <c r="B130" s="165"/>
      <c r="C130" s="166" t="s">
        <v>79</v>
      </c>
      <c r="D130" s="166" t="s">
        <v>120</v>
      </c>
      <c r="E130" s="167" t="s">
        <v>121</v>
      </c>
      <c r="F130" s="168" t="s">
        <v>122</v>
      </c>
      <c r="G130" s="169" t="s">
        <v>123</v>
      </c>
      <c r="H130" s="170">
        <v>20</v>
      </c>
      <c r="I130" s="171"/>
      <c r="J130" s="172">
        <f>ROUND(I130*H130,2)</f>
        <v>0</v>
      </c>
      <c r="K130" s="173"/>
      <c r="L130" s="38"/>
      <c r="M130" s="174" t="s">
        <v>1</v>
      </c>
      <c r="N130" s="175" t="s">
        <v>39</v>
      </c>
      <c r="O130" s="76"/>
      <c r="P130" s="176">
        <f>O130*H130</f>
        <v>0</v>
      </c>
      <c r="Q130" s="176">
        <v>3.0000000000000001E-05</v>
      </c>
      <c r="R130" s="176">
        <f>Q130*H130</f>
        <v>0.00060000000000000006</v>
      </c>
      <c r="S130" s="176">
        <v>0</v>
      </c>
      <c r="T130" s="177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178" t="s">
        <v>124</v>
      </c>
      <c r="AT130" s="178" t="s">
        <v>120</v>
      </c>
      <c r="AU130" s="178" t="s">
        <v>81</v>
      </c>
      <c r="AY130" s="18" t="s">
        <v>118</v>
      </c>
      <c r="BE130" s="179">
        <f>IF(N130="základní",J130,0)</f>
        <v>0</v>
      </c>
      <c r="BF130" s="179">
        <f>IF(N130="snížená",J130,0)</f>
        <v>0</v>
      </c>
      <c r="BG130" s="179">
        <f>IF(N130="zákl. přenesená",J130,0)</f>
        <v>0</v>
      </c>
      <c r="BH130" s="179">
        <f>IF(N130="sníž. přenesená",J130,0)</f>
        <v>0</v>
      </c>
      <c r="BI130" s="179">
        <f>IF(N130="nulová",J130,0)</f>
        <v>0</v>
      </c>
      <c r="BJ130" s="18" t="s">
        <v>79</v>
      </c>
      <c r="BK130" s="179">
        <f>ROUND(I130*H130,2)</f>
        <v>0</v>
      </c>
      <c r="BL130" s="18" t="s">
        <v>124</v>
      </c>
      <c r="BM130" s="178" t="s">
        <v>125</v>
      </c>
    </row>
    <row r="131" s="2" customFormat="1" ht="33" customHeight="1">
      <c r="A131" s="37"/>
      <c r="B131" s="165"/>
      <c r="C131" s="166" t="s">
        <v>81</v>
      </c>
      <c r="D131" s="166" t="s">
        <v>120</v>
      </c>
      <c r="E131" s="167" t="s">
        <v>126</v>
      </c>
      <c r="F131" s="168" t="s">
        <v>127</v>
      </c>
      <c r="G131" s="169" t="s">
        <v>128</v>
      </c>
      <c r="H131" s="170">
        <v>99.906000000000006</v>
      </c>
      <c r="I131" s="171"/>
      <c r="J131" s="172">
        <f>ROUND(I131*H131,2)</f>
        <v>0</v>
      </c>
      <c r="K131" s="173"/>
      <c r="L131" s="38"/>
      <c r="M131" s="174" t="s">
        <v>1</v>
      </c>
      <c r="N131" s="175" t="s">
        <v>39</v>
      </c>
      <c r="O131" s="76"/>
      <c r="P131" s="176">
        <f>O131*H131</f>
        <v>0</v>
      </c>
      <c r="Q131" s="176">
        <v>0</v>
      </c>
      <c r="R131" s="176">
        <f>Q131*H131</f>
        <v>0</v>
      </c>
      <c r="S131" s="176">
        <v>0</v>
      </c>
      <c r="T131" s="177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178" t="s">
        <v>124</v>
      </c>
      <c r="AT131" s="178" t="s">
        <v>120</v>
      </c>
      <c r="AU131" s="178" t="s">
        <v>81</v>
      </c>
      <c r="AY131" s="18" t="s">
        <v>118</v>
      </c>
      <c r="BE131" s="179">
        <f>IF(N131="základní",J131,0)</f>
        <v>0</v>
      </c>
      <c r="BF131" s="179">
        <f>IF(N131="snížená",J131,0)</f>
        <v>0</v>
      </c>
      <c r="BG131" s="179">
        <f>IF(N131="zákl. přenesená",J131,0)</f>
        <v>0</v>
      </c>
      <c r="BH131" s="179">
        <f>IF(N131="sníž. přenesená",J131,0)</f>
        <v>0</v>
      </c>
      <c r="BI131" s="179">
        <f>IF(N131="nulová",J131,0)</f>
        <v>0</v>
      </c>
      <c r="BJ131" s="18" t="s">
        <v>79</v>
      </c>
      <c r="BK131" s="179">
        <f>ROUND(I131*H131,2)</f>
        <v>0</v>
      </c>
      <c r="BL131" s="18" t="s">
        <v>124</v>
      </c>
      <c r="BM131" s="178" t="s">
        <v>129</v>
      </c>
    </row>
    <row r="132" s="13" customFormat="1">
      <c r="A132" s="13"/>
      <c r="B132" s="180"/>
      <c r="C132" s="13"/>
      <c r="D132" s="181" t="s">
        <v>130</v>
      </c>
      <c r="E132" s="182" t="s">
        <v>1</v>
      </c>
      <c r="F132" s="183" t="s">
        <v>131</v>
      </c>
      <c r="G132" s="13"/>
      <c r="H132" s="182" t="s">
        <v>1</v>
      </c>
      <c r="I132" s="184"/>
      <c r="J132" s="13"/>
      <c r="K132" s="13"/>
      <c r="L132" s="180"/>
      <c r="M132" s="185"/>
      <c r="N132" s="186"/>
      <c r="O132" s="186"/>
      <c r="P132" s="186"/>
      <c r="Q132" s="186"/>
      <c r="R132" s="186"/>
      <c r="S132" s="186"/>
      <c r="T132" s="18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182" t="s">
        <v>130</v>
      </c>
      <c r="AU132" s="182" t="s">
        <v>81</v>
      </c>
      <c r="AV132" s="13" t="s">
        <v>79</v>
      </c>
      <c r="AW132" s="13" t="s">
        <v>31</v>
      </c>
      <c r="AX132" s="13" t="s">
        <v>74</v>
      </c>
      <c r="AY132" s="182" t="s">
        <v>118</v>
      </c>
    </row>
    <row r="133" s="13" customFormat="1">
      <c r="A133" s="13"/>
      <c r="B133" s="180"/>
      <c r="C133" s="13"/>
      <c r="D133" s="181" t="s">
        <v>130</v>
      </c>
      <c r="E133" s="182" t="s">
        <v>1</v>
      </c>
      <c r="F133" s="183" t="s">
        <v>132</v>
      </c>
      <c r="G133" s="13"/>
      <c r="H133" s="182" t="s">
        <v>1</v>
      </c>
      <c r="I133" s="184"/>
      <c r="J133" s="13"/>
      <c r="K133" s="13"/>
      <c r="L133" s="180"/>
      <c r="M133" s="185"/>
      <c r="N133" s="186"/>
      <c r="O133" s="186"/>
      <c r="P133" s="186"/>
      <c r="Q133" s="186"/>
      <c r="R133" s="186"/>
      <c r="S133" s="186"/>
      <c r="T133" s="187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182" t="s">
        <v>130</v>
      </c>
      <c r="AU133" s="182" t="s">
        <v>81</v>
      </c>
      <c r="AV133" s="13" t="s">
        <v>79</v>
      </c>
      <c r="AW133" s="13" t="s">
        <v>31</v>
      </c>
      <c r="AX133" s="13" t="s">
        <v>74</v>
      </c>
      <c r="AY133" s="182" t="s">
        <v>118</v>
      </c>
    </row>
    <row r="134" s="14" customFormat="1">
      <c r="A134" s="14"/>
      <c r="B134" s="188"/>
      <c r="C134" s="14"/>
      <c r="D134" s="181" t="s">
        <v>130</v>
      </c>
      <c r="E134" s="189" t="s">
        <v>1</v>
      </c>
      <c r="F134" s="190" t="s">
        <v>133</v>
      </c>
      <c r="G134" s="14"/>
      <c r="H134" s="191">
        <v>22.794</v>
      </c>
      <c r="I134" s="192"/>
      <c r="J134" s="14"/>
      <c r="K134" s="14"/>
      <c r="L134" s="188"/>
      <c r="M134" s="193"/>
      <c r="N134" s="194"/>
      <c r="O134" s="194"/>
      <c r="P134" s="194"/>
      <c r="Q134" s="194"/>
      <c r="R134" s="194"/>
      <c r="S134" s="194"/>
      <c r="T134" s="195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189" t="s">
        <v>130</v>
      </c>
      <c r="AU134" s="189" t="s">
        <v>81</v>
      </c>
      <c r="AV134" s="14" t="s">
        <v>81</v>
      </c>
      <c r="AW134" s="14" t="s">
        <v>31</v>
      </c>
      <c r="AX134" s="14" t="s">
        <v>74</v>
      </c>
      <c r="AY134" s="189" t="s">
        <v>118</v>
      </c>
    </row>
    <row r="135" s="14" customFormat="1">
      <c r="A135" s="14"/>
      <c r="B135" s="188"/>
      <c r="C135" s="14"/>
      <c r="D135" s="181" t="s">
        <v>130</v>
      </c>
      <c r="E135" s="189" t="s">
        <v>1</v>
      </c>
      <c r="F135" s="190" t="s">
        <v>134</v>
      </c>
      <c r="G135" s="14"/>
      <c r="H135" s="191">
        <v>60.671999999999997</v>
      </c>
      <c r="I135" s="192"/>
      <c r="J135" s="14"/>
      <c r="K135" s="14"/>
      <c r="L135" s="188"/>
      <c r="M135" s="193"/>
      <c r="N135" s="194"/>
      <c r="O135" s="194"/>
      <c r="P135" s="194"/>
      <c r="Q135" s="194"/>
      <c r="R135" s="194"/>
      <c r="S135" s="194"/>
      <c r="T135" s="195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189" t="s">
        <v>130</v>
      </c>
      <c r="AU135" s="189" t="s">
        <v>81</v>
      </c>
      <c r="AV135" s="14" t="s">
        <v>81</v>
      </c>
      <c r="AW135" s="14" t="s">
        <v>31</v>
      </c>
      <c r="AX135" s="14" t="s">
        <v>74</v>
      </c>
      <c r="AY135" s="189" t="s">
        <v>118</v>
      </c>
    </row>
    <row r="136" s="14" customFormat="1">
      <c r="A136" s="14"/>
      <c r="B136" s="188"/>
      <c r="C136" s="14"/>
      <c r="D136" s="181" t="s">
        <v>130</v>
      </c>
      <c r="E136" s="189" t="s">
        <v>1</v>
      </c>
      <c r="F136" s="190" t="s">
        <v>135</v>
      </c>
      <c r="G136" s="14"/>
      <c r="H136" s="191">
        <v>16.440000000000001</v>
      </c>
      <c r="I136" s="192"/>
      <c r="J136" s="14"/>
      <c r="K136" s="14"/>
      <c r="L136" s="188"/>
      <c r="M136" s="193"/>
      <c r="N136" s="194"/>
      <c r="O136" s="194"/>
      <c r="P136" s="194"/>
      <c r="Q136" s="194"/>
      <c r="R136" s="194"/>
      <c r="S136" s="194"/>
      <c r="T136" s="195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189" t="s">
        <v>130</v>
      </c>
      <c r="AU136" s="189" t="s">
        <v>81</v>
      </c>
      <c r="AV136" s="14" t="s">
        <v>81</v>
      </c>
      <c r="AW136" s="14" t="s">
        <v>31</v>
      </c>
      <c r="AX136" s="14" t="s">
        <v>74</v>
      </c>
      <c r="AY136" s="189" t="s">
        <v>118</v>
      </c>
    </row>
    <row r="137" s="15" customFormat="1">
      <c r="A137" s="15"/>
      <c r="B137" s="196"/>
      <c r="C137" s="15"/>
      <c r="D137" s="181" t="s">
        <v>130</v>
      </c>
      <c r="E137" s="197" t="s">
        <v>1</v>
      </c>
      <c r="F137" s="198" t="s">
        <v>136</v>
      </c>
      <c r="G137" s="15"/>
      <c r="H137" s="199">
        <v>99.905999999999992</v>
      </c>
      <c r="I137" s="200"/>
      <c r="J137" s="15"/>
      <c r="K137" s="15"/>
      <c r="L137" s="196"/>
      <c r="M137" s="201"/>
      <c r="N137" s="202"/>
      <c r="O137" s="202"/>
      <c r="P137" s="202"/>
      <c r="Q137" s="202"/>
      <c r="R137" s="202"/>
      <c r="S137" s="202"/>
      <c r="T137" s="203"/>
      <c r="U137" s="15"/>
      <c r="V137" s="15"/>
      <c r="W137" s="15"/>
      <c r="X137" s="15"/>
      <c r="Y137" s="15"/>
      <c r="Z137" s="15"/>
      <c r="AA137" s="15"/>
      <c r="AB137" s="15"/>
      <c r="AC137" s="15"/>
      <c r="AD137" s="15"/>
      <c r="AE137" s="15"/>
      <c r="AT137" s="197" t="s">
        <v>130</v>
      </c>
      <c r="AU137" s="197" t="s">
        <v>81</v>
      </c>
      <c r="AV137" s="15" t="s">
        <v>124</v>
      </c>
      <c r="AW137" s="15" t="s">
        <v>31</v>
      </c>
      <c r="AX137" s="15" t="s">
        <v>79</v>
      </c>
      <c r="AY137" s="197" t="s">
        <v>118</v>
      </c>
    </row>
    <row r="138" s="2" customFormat="1" ht="16.5" customHeight="1">
      <c r="A138" s="37"/>
      <c r="B138" s="165"/>
      <c r="C138" s="166" t="s">
        <v>137</v>
      </c>
      <c r="D138" s="166" t="s">
        <v>120</v>
      </c>
      <c r="E138" s="167" t="s">
        <v>138</v>
      </c>
      <c r="F138" s="168" t="s">
        <v>139</v>
      </c>
      <c r="G138" s="169" t="s">
        <v>140</v>
      </c>
      <c r="H138" s="170">
        <v>132</v>
      </c>
      <c r="I138" s="171"/>
      <c r="J138" s="172">
        <f>ROUND(I138*H138,2)</f>
        <v>0</v>
      </c>
      <c r="K138" s="173"/>
      <c r="L138" s="38"/>
      <c r="M138" s="174" t="s">
        <v>1</v>
      </c>
      <c r="N138" s="175" t="s">
        <v>39</v>
      </c>
      <c r="O138" s="76"/>
      <c r="P138" s="176">
        <f>O138*H138</f>
        <v>0</v>
      </c>
      <c r="Q138" s="176">
        <v>0.00084000000000000003</v>
      </c>
      <c r="R138" s="176">
        <f>Q138*H138</f>
        <v>0.11088000000000001</v>
      </c>
      <c r="S138" s="176">
        <v>0</v>
      </c>
      <c r="T138" s="177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178" t="s">
        <v>124</v>
      </c>
      <c r="AT138" s="178" t="s">
        <v>120</v>
      </c>
      <c r="AU138" s="178" t="s">
        <v>81</v>
      </c>
      <c r="AY138" s="18" t="s">
        <v>118</v>
      </c>
      <c r="BE138" s="179">
        <f>IF(N138="základní",J138,0)</f>
        <v>0</v>
      </c>
      <c r="BF138" s="179">
        <f>IF(N138="snížená",J138,0)</f>
        <v>0</v>
      </c>
      <c r="BG138" s="179">
        <f>IF(N138="zákl. přenesená",J138,0)</f>
        <v>0</v>
      </c>
      <c r="BH138" s="179">
        <f>IF(N138="sníž. přenesená",J138,0)</f>
        <v>0</v>
      </c>
      <c r="BI138" s="179">
        <f>IF(N138="nulová",J138,0)</f>
        <v>0</v>
      </c>
      <c r="BJ138" s="18" t="s">
        <v>79</v>
      </c>
      <c r="BK138" s="179">
        <f>ROUND(I138*H138,2)</f>
        <v>0</v>
      </c>
      <c r="BL138" s="18" t="s">
        <v>124</v>
      </c>
      <c r="BM138" s="178" t="s">
        <v>141</v>
      </c>
    </row>
    <row r="139" s="13" customFormat="1">
      <c r="A139" s="13"/>
      <c r="B139" s="180"/>
      <c r="C139" s="13"/>
      <c r="D139" s="181" t="s">
        <v>130</v>
      </c>
      <c r="E139" s="182" t="s">
        <v>1</v>
      </c>
      <c r="F139" s="183" t="s">
        <v>142</v>
      </c>
      <c r="G139" s="13"/>
      <c r="H139" s="182" t="s">
        <v>1</v>
      </c>
      <c r="I139" s="184"/>
      <c r="J139" s="13"/>
      <c r="K139" s="13"/>
      <c r="L139" s="180"/>
      <c r="M139" s="185"/>
      <c r="N139" s="186"/>
      <c r="O139" s="186"/>
      <c r="P139" s="186"/>
      <c r="Q139" s="186"/>
      <c r="R139" s="186"/>
      <c r="S139" s="186"/>
      <c r="T139" s="187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182" t="s">
        <v>130</v>
      </c>
      <c r="AU139" s="182" t="s">
        <v>81</v>
      </c>
      <c r="AV139" s="13" t="s">
        <v>79</v>
      </c>
      <c r="AW139" s="13" t="s">
        <v>31</v>
      </c>
      <c r="AX139" s="13" t="s">
        <v>74</v>
      </c>
      <c r="AY139" s="182" t="s">
        <v>118</v>
      </c>
    </row>
    <row r="140" s="13" customFormat="1">
      <c r="A140" s="13"/>
      <c r="B140" s="180"/>
      <c r="C140" s="13"/>
      <c r="D140" s="181" t="s">
        <v>130</v>
      </c>
      <c r="E140" s="182" t="s">
        <v>1</v>
      </c>
      <c r="F140" s="183" t="s">
        <v>132</v>
      </c>
      <c r="G140" s="13"/>
      <c r="H140" s="182" t="s">
        <v>1</v>
      </c>
      <c r="I140" s="184"/>
      <c r="J140" s="13"/>
      <c r="K140" s="13"/>
      <c r="L140" s="180"/>
      <c r="M140" s="185"/>
      <c r="N140" s="186"/>
      <c r="O140" s="186"/>
      <c r="P140" s="186"/>
      <c r="Q140" s="186"/>
      <c r="R140" s="186"/>
      <c r="S140" s="186"/>
      <c r="T140" s="18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182" t="s">
        <v>130</v>
      </c>
      <c r="AU140" s="182" t="s">
        <v>81</v>
      </c>
      <c r="AV140" s="13" t="s">
        <v>79</v>
      </c>
      <c r="AW140" s="13" t="s">
        <v>31</v>
      </c>
      <c r="AX140" s="13" t="s">
        <v>74</v>
      </c>
      <c r="AY140" s="182" t="s">
        <v>118</v>
      </c>
    </row>
    <row r="141" s="14" customFormat="1">
      <c r="A141" s="14"/>
      <c r="B141" s="188"/>
      <c r="C141" s="14"/>
      <c r="D141" s="181" t="s">
        <v>130</v>
      </c>
      <c r="E141" s="189" t="s">
        <v>1</v>
      </c>
      <c r="F141" s="190" t="s">
        <v>143</v>
      </c>
      <c r="G141" s="14"/>
      <c r="H141" s="191">
        <v>40.799999999999997</v>
      </c>
      <c r="I141" s="192"/>
      <c r="J141" s="14"/>
      <c r="K141" s="14"/>
      <c r="L141" s="188"/>
      <c r="M141" s="193"/>
      <c r="N141" s="194"/>
      <c r="O141" s="194"/>
      <c r="P141" s="194"/>
      <c r="Q141" s="194"/>
      <c r="R141" s="194"/>
      <c r="S141" s="194"/>
      <c r="T141" s="195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189" t="s">
        <v>130</v>
      </c>
      <c r="AU141" s="189" t="s">
        <v>81</v>
      </c>
      <c r="AV141" s="14" t="s">
        <v>81</v>
      </c>
      <c r="AW141" s="14" t="s">
        <v>31</v>
      </c>
      <c r="AX141" s="14" t="s">
        <v>74</v>
      </c>
      <c r="AY141" s="189" t="s">
        <v>118</v>
      </c>
    </row>
    <row r="142" s="14" customFormat="1">
      <c r="A142" s="14"/>
      <c r="B142" s="188"/>
      <c r="C142" s="14"/>
      <c r="D142" s="181" t="s">
        <v>130</v>
      </c>
      <c r="E142" s="189" t="s">
        <v>1</v>
      </c>
      <c r="F142" s="190" t="s">
        <v>144</v>
      </c>
      <c r="G142" s="14"/>
      <c r="H142" s="191">
        <v>72</v>
      </c>
      <c r="I142" s="192"/>
      <c r="J142" s="14"/>
      <c r="K142" s="14"/>
      <c r="L142" s="188"/>
      <c r="M142" s="193"/>
      <c r="N142" s="194"/>
      <c r="O142" s="194"/>
      <c r="P142" s="194"/>
      <c r="Q142" s="194"/>
      <c r="R142" s="194"/>
      <c r="S142" s="194"/>
      <c r="T142" s="195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189" t="s">
        <v>130</v>
      </c>
      <c r="AU142" s="189" t="s">
        <v>81</v>
      </c>
      <c r="AV142" s="14" t="s">
        <v>81</v>
      </c>
      <c r="AW142" s="14" t="s">
        <v>31</v>
      </c>
      <c r="AX142" s="14" t="s">
        <v>74</v>
      </c>
      <c r="AY142" s="189" t="s">
        <v>118</v>
      </c>
    </row>
    <row r="143" s="14" customFormat="1">
      <c r="A143" s="14"/>
      <c r="B143" s="188"/>
      <c r="C143" s="14"/>
      <c r="D143" s="181" t="s">
        <v>130</v>
      </c>
      <c r="E143" s="189" t="s">
        <v>1</v>
      </c>
      <c r="F143" s="190" t="s">
        <v>145</v>
      </c>
      <c r="G143" s="14"/>
      <c r="H143" s="191">
        <v>19.199999999999999</v>
      </c>
      <c r="I143" s="192"/>
      <c r="J143" s="14"/>
      <c r="K143" s="14"/>
      <c r="L143" s="188"/>
      <c r="M143" s="193"/>
      <c r="N143" s="194"/>
      <c r="O143" s="194"/>
      <c r="P143" s="194"/>
      <c r="Q143" s="194"/>
      <c r="R143" s="194"/>
      <c r="S143" s="194"/>
      <c r="T143" s="195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189" t="s">
        <v>130</v>
      </c>
      <c r="AU143" s="189" t="s">
        <v>81</v>
      </c>
      <c r="AV143" s="14" t="s">
        <v>81</v>
      </c>
      <c r="AW143" s="14" t="s">
        <v>31</v>
      </c>
      <c r="AX143" s="14" t="s">
        <v>74</v>
      </c>
      <c r="AY143" s="189" t="s">
        <v>118</v>
      </c>
    </row>
    <row r="144" s="15" customFormat="1">
      <c r="A144" s="15"/>
      <c r="B144" s="196"/>
      <c r="C144" s="15"/>
      <c r="D144" s="181" t="s">
        <v>130</v>
      </c>
      <c r="E144" s="197" t="s">
        <v>1</v>
      </c>
      <c r="F144" s="198" t="s">
        <v>136</v>
      </c>
      <c r="G144" s="15"/>
      <c r="H144" s="199">
        <v>132</v>
      </c>
      <c r="I144" s="200"/>
      <c r="J144" s="15"/>
      <c r="K144" s="15"/>
      <c r="L144" s="196"/>
      <c r="M144" s="201"/>
      <c r="N144" s="202"/>
      <c r="O144" s="202"/>
      <c r="P144" s="202"/>
      <c r="Q144" s="202"/>
      <c r="R144" s="202"/>
      <c r="S144" s="202"/>
      <c r="T144" s="203"/>
      <c r="U144" s="15"/>
      <c r="V144" s="15"/>
      <c r="W144" s="15"/>
      <c r="X144" s="15"/>
      <c r="Y144" s="15"/>
      <c r="Z144" s="15"/>
      <c r="AA144" s="15"/>
      <c r="AB144" s="15"/>
      <c r="AC144" s="15"/>
      <c r="AD144" s="15"/>
      <c r="AE144" s="15"/>
      <c r="AT144" s="197" t="s">
        <v>130</v>
      </c>
      <c r="AU144" s="197" t="s">
        <v>81</v>
      </c>
      <c r="AV144" s="15" t="s">
        <v>124</v>
      </c>
      <c r="AW144" s="15" t="s">
        <v>31</v>
      </c>
      <c r="AX144" s="15" t="s">
        <v>79</v>
      </c>
      <c r="AY144" s="197" t="s">
        <v>118</v>
      </c>
    </row>
    <row r="145" s="2" customFormat="1" ht="16.5" customHeight="1">
      <c r="A145" s="37"/>
      <c r="B145" s="165"/>
      <c r="C145" s="166" t="s">
        <v>124</v>
      </c>
      <c r="D145" s="166" t="s">
        <v>120</v>
      </c>
      <c r="E145" s="167" t="s">
        <v>146</v>
      </c>
      <c r="F145" s="168" t="s">
        <v>147</v>
      </c>
      <c r="G145" s="169" t="s">
        <v>140</v>
      </c>
      <c r="H145" s="170">
        <v>132</v>
      </c>
      <c r="I145" s="171"/>
      <c r="J145" s="172">
        <f>ROUND(I145*H145,2)</f>
        <v>0</v>
      </c>
      <c r="K145" s="173"/>
      <c r="L145" s="38"/>
      <c r="M145" s="174" t="s">
        <v>1</v>
      </c>
      <c r="N145" s="175" t="s">
        <v>39</v>
      </c>
      <c r="O145" s="76"/>
      <c r="P145" s="176">
        <f>O145*H145</f>
        <v>0</v>
      </c>
      <c r="Q145" s="176">
        <v>0</v>
      </c>
      <c r="R145" s="176">
        <f>Q145*H145</f>
        <v>0</v>
      </c>
      <c r="S145" s="176">
        <v>0</v>
      </c>
      <c r="T145" s="177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178" t="s">
        <v>124</v>
      </c>
      <c r="AT145" s="178" t="s">
        <v>120</v>
      </c>
      <c r="AU145" s="178" t="s">
        <v>81</v>
      </c>
      <c r="AY145" s="18" t="s">
        <v>118</v>
      </c>
      <c r="BE145" s="179">
        <f>IF(N145="základní",J145,0)</f>
        <v>0</v>
      </c>
      <c r="BF145" s="179">
        <f>IF(N145="snížená",J145,0)</f>
        <v>0</v>
      </c>
      <c r="BG145" s="179">
        <f>IF(N145="zákl. přenesená",J145,0)</f>
        <v>0</v>
      </c>
      <c r="BH145" s="179">
        <f>IF(N145="sníž. přenesená",J145,0)</f>
        <v>0</v>
      </c>
      <c r="BI145" s="179">
        <f>IF(N145="nulová",J145,0)</f>
        <v>0</v>
      </c>
      <c r="BJ145" s="18" t="s">
        <v>79</v>
      </c>
      <c r="BK145" s="179">
        <f>ROUND(I145*H145,2)</f>
        <v>0</v>
      </c>
      <c r="BL145" s="18" t="s">
        <v>124</v>
      </c>
      <c r="BM145" s="178" t="s">
        <v>148</v>
      </c>
    </row>
    <row r="146" s="2" customFormat="1" ht="24.15" customHeight="1">
      <c r="A146" s="37"/>
      <c r="B146" s="165"/>
      <c r="C146" s="166" t="s">
        <v>149</v>
      </c>
      <c r="D146" s="166" t="s">
        <v>120</v>
      </c>
      <c r="E146" s="167" t="s">
        <v>150</v>
      </c>
      <c r="F146" s="168" t="s">
        <v>151</v>
      </c>
      <c r="G146" s="169" t="s">
        <v>128</v>
      </c>
      <c r="H146" s="170">
        <v>193.154</v>
      </c>
      <c r="I146" s="171"/>
      <c r="J146" s="172">
        <f>ROUND(I146*H146,2)</f>
        <v>0</v>
      </c>
      <c r="K146" s="173"/>
      <c r="L146" s="38"/>
      <c r="M146" s="174" t="s">
        <v>1</v>
      </c>
      <c r="N146" s="175" t="s">
        <v>39</v>
      </c>
      <c r="O146" s="76"/>
      <c r="P146" s="176">
        <f>O146*H146</f>
        <v>0</v>
      </c>
      <c r="Q146" s="176">
        <v>0</v>
      </c>
      <c r="R146" s="176">
        <f>Q146*H146</f>
        <v>0</v>
      </c>
      <c r="S146" s="176">
        <v>0</v>
      </c>
      <c r="T146" s="177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178" t="s">
        <v>124</v>
      </c>
      <c r="AT146" s="178" t="s">
        <v>120</v>
      </c>
      <c r="AU146" s="178" t="s">
        <v>81</v>
      </c>
      <c r="AY146" s="18" t="s">
        <v>118</v>
      </c>
      <c r="BE146" s="179">
        <f>IF(N146="základní",J146,0)</f>
        <v>0</v>
      </c>
      <c r="BF146" s="179">
        <f>IF(N146="snížená",J146,0)</f>
        <v>0</v>
      </c>
      <c r="BG146" s="179">
        <f>IF(N146="zákl. přenesená",J146,0)</f>
        <v>0</v>
      </c>
      <c r="BH146" s="179">
        <f>IF(N146="sníž. přenesená",J146,0)</f>
        <v>0</v>
      </c>
      <c r="BI146" s="179">
        <f>IF(N146="nulová",J146,0)</f>
        <v>0</v>
      </c>
      <c r="BJ146" s="18" t="s">
        <v>79</v>
      </c>
      <c r="BK146" s="179">
        <f>ROUND(I146*H146,2)</f>
        <v>0</v>
      </c>
      <c r="BL146" s="18" t="s">
        <v>124</v>
      </c>
      <c r="BM146" s="178" t="s">
        <v>152</v>
      </c>
    </row>
    <row r="147" s="13" customFormat="1">
      <c r="A147" s="13"/>
      <c r="B147" s="180"/>
      <c r="C147" s="13"/>
      <c r="D147" s="181" t="s">
        <v>130</v>
      </c>
      <c r="E147" s="182" t="s">
        <v>1</v>
      </c>
      <c r="F147" s="183" t="s">
        <v>153</v>
      </c>
      <c r="G147" s="13"/>
      <c r="H147" s="182" t="s">
        <v>1</v>
      </c>
      <c r="I147" s="184"/>
      <c r="J147" s="13"/>
      <c r="K147" s="13"/>
      <c r="L147" s="180"/>
      <c r="M147" s="185"/>
      <c r="N147" s="186"/>
      <c r="O147" s="186"/>
      <c r="P147" s="186"/>
      <c r="Q147" s="186"/>
      <c r="R147" s="186"/>
      <c r="S147" s="186"/>
      <c r="T147" s="18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182" t="s">
        <v>130</v>
      </c>
      <c r="AU147" s="182" t="s">
        <v>81</v>
      </c>
      <c r="AV147" s="13" t="s">
        <v>79</v>
      </c>
      <c r="AW147" s="13" t="s">
        <v>31</v>
      </c>
      <c r="AX147" s="13" t="s">
        <v>74</v>
      </c>
      <c r="AY147" s="182" t="s">
        <v>118</v>
      </c>
    </row>
    <row r="148" s="14" customFormat="1">
      <c r="A148" s="14"/>
      <c r="B148" s="188"/>
      <c r="C148" s="14"/>
      <c r="D148" s="181" t="s">
        <v>130</v>
      </c>
      <c r="E148" s="189" t="s">
        <v>1</v>
      </c>
      <c r="F148" s="190" t="s">
        <v>154</v>
      </c>
      <c r="G148" s="14"/>
      <c r="H148" s="191">
        <v>93.248000000000005</v>
      </c>
      <c r="I148" s="192"/>
      <c r="J148" s="14"/>
      <c r="K148" s="14"/>
      <c r="L148" s="188"/>
      <c r="M148" s="193"/>
      <c r="N148" s="194"/>
      <c r="O148" s="194"/>
      <c r="P148" s="194"/>
      <c r="Q148" s="194"/>
      <c r="R148" s="194"/>
      <c r="S148" s="194"/>
      <c r="T148" s="195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189" t="s">
        <v>130</v>
      </c>
      <c r="AU148" s="189" t="s">
        <v>81</v>
      </c>
      <c r="AV148" s="14" t="s">
        <v>81</v>
      </c>
      <c r="AW148" s="14" t="s">
        <v>31</v>
      </c>
      <c r="AX148" s="14" t="s">
        <v>74</v>
      </c>
      <c r="AY148" s="189" t="s">
        <v>118</v>
      </c>
    </row>
    <row r="149" s="13" customFormat="1">
      <c r="A149" s="13"/>
      <c r="B149" s="180"/>
      <c r="C149" s="13"/>
      <c r="D149" s="181" t="s">
        <v>130</v>
      </c>
      <c r="E149" s="182" t="s">
        <v>1</v>
      </c>
      <c r="F149" s="183" t="s">
        <v>155</v>
      </c>
      <c r="G149" s="13"/>
      <c r="H149" s="182" t="s">
        <v>1</v>
      </c>
      <c r="I149" s="184"/>
      <c r="J149" s="13"/>
      <c r="K149" s="13"/>
      <c r="L149" s="180"/>
      <c r="M149" s="185"/>
      <c r="N149" s="186"/>
      <c r="O149" s="186"/>
      <c r="P149" s="186"/>
      <c r="Q149" s="186"/>
      <c r="R149" s="186"/>
      <c r="S149" s="186"/>
      <c r="T149" s="187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182" t="s">
        <v>130</v>
      </c>
      <c r="AU149" s="182" t="s">
        <v>81</v>
      </c>
      <c r="AV149" s="13" t="s">
        <v>79</v>
      </c>
      <c r="AW149" s="13" t="s">
        <v>31</v>
      </c>
      <c r="AX149" s="13" t="s">
        <v>74</v>
      </c>
      <c r="AY149" s="182" t="s">
        <v>118</v>
      </c>
    </row>
    <row r="150" s="14" customFormat="1">
      <c r="A150" s="14"/>
      <c r="B150" s="188"/>
      <c r="C150" s="14"/>
      <c r="D150" s="181" t="s">
        <v>130</v>
      </c>
      <c r="E150" s="189" t="s">
        <v>1</v>
      </c>
      <c r="F150" s="190" t="s">
        <v>156</v>
      </c>
      <c r="G150" s="14"/>
      <c r="H150" s="191">
        <v>99.906000000000006</v>
      </c>
      <c r="I150" s="192"/>
      <c r="J150" s="14"/>
      <c r="K150" s="14"/>
      <c r="L150" s="188"/>
      <c r="M150" s="193"/>
      <c r="N150" s="194"/>
      <c r="O150" s="194"/>
      <c r="P150" s="194"/>
      <c r="Q150" s="194"/>
      <c r="R150" s="194"/>
      <c r="S150" s="194"/>
      <c r="T150" s="195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189" t="s">
        <v>130</v>
      </c>
      <c r="AU150" s="189" t="s">
        <v>81</v>
      </c>
      <c r="AV150" s="14" t="s">
        <v>81</v>
      </c>
      <c r="AW150" s="14" t="s">
        <v>31</v>
      </c>
      <c r="AX150" s="14" t="s">
        <v>74</v>
      </c>
      <c r="AY150" s="189" t="s">
        <v>118</v>
      </c>
    </row>
    <row r="151" s="15" customFormat="1">
      <c r="A151" s="15"/>
      <c r="B151" s="196"/>
      <c r="C151" s="15"/>
      <c r="D151" s="181" t="s">
        <v>130</v>
      </c>
      <c r="E151" s="197" t="s">
        <v>1</v>
      </c>
      <c r="F151" s="198" t="s">
        <v>136</v>
      </c>
      <c r="G151" s="15"/>
      <c r="H151" s="199">
        <v>193.154</v>
      </c>
      <c r="I151" s="200"/>
      <c r="J151" s="15"/>
      <c r="K151" s="15"/>
      <c r="L151" s="196"/>
      <c r="M151" s="201"/>
      <c r="N151" s="202"/>
      <c r="O151" s="202"/>
      <c r="P151" s="202"/>
      <c r="Q151" s="202"/>
      <c r="R151" s="202"/>
      <c r="S151" s="202"/>
      <c r="T151" s="203"/>
      <c r="U151" s="15"/>
      <c r="V151" s="15"/>
      <c r="W151" s="15"/>
      <c r="X151" s="15"/>
      <c r="Y151" s="15"/>
      <c r="Z151" s="15"/>
      <c r="AA151" s="15"/>
      <c r="AB151" s="15"/>
      <c r="AC151" s="15"/>
      <c r="AD151" s="15"/>
      <c r="AE151" s="15"/>
      <c r="AT151" s="197" t="s">
        <v>130</v>
      </c>
      <c r="AU151" s="197" t="s">
        <v>81</v>
      </c>
      <c r="AV151" s="15" t="s">
        <v>124</v>
      </c>
      <c r="AW151" s="15" t="s">
        <v>31</v>
      </c>
      <c r="AX151" s="15" t="s">
        <v>79</v>
      </c>
      <c r="AY151" s="197" t="s">
        <v>118</v>
      </c>
    </row>
    <row r="152" s="2" customFormat="1" ht="24.15" customHeight="1">
      <c r="A152" s="37"/>
      <c r="B152" s="165"/>
      <c r="C152" s="166" t="s">
        <v>157</v>
      </c>
      <c r="D152" s="166" t="s">
        <v>120</v>
      </c>
      <c r="E152" s="167" t="s">
        <v>158</v>
      </c>
      <c r="F152" s="168" t="s">
        <v>159</v>
      </c>
      <c r="G152" s="169" t="s">
        <v>140</v>
      </c>
      <c r="H152" s="170">
        <v>992</v>
      </c>
      <c r="I152" s="171"/>
      <c r="J152" s="172">
        <f>ROUND(I152*H152,2)</f>
        <v>0</v>
      </c>
      <c r="K152" s="173"/>
      <c r="L152" s="38"/>
      <c r="M152" s="174" t="s">
        <v>1</v>
      </c>
      <c r="N152" s="175" t="s">
        <v>39</v>
      </c>
      <c r="O152" s="76"/>
      <c r="P152" s="176">
        <f>O152*H152</f>
        <v>0</v>
      </c>
      <c r="Q152" s="176">
        <v>0</v>
      </c>
      <c r="R152" s="176">
        <f>Q152*H152</f>
        <v>0</v>
      </c>
      <c r="S152" s="176">
        <v>0</v>
      </c>
      <c r="T152" s="177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178" t="s">
        <v>124</v>
      </c>
      <c r="AT152" s="178" t="s">
        <v>120</v>
      </c>
      <c r="AU152" s="178" t="s">
        <v>81</v>
      </c>
      <c r="AY152" s="18" t="s">
        <v>118</v>
      </c>
      <c r="BE152" s="179">
        <f>IF(N152="základní",J152,0)</f>
        <v>0</v>
      </c>
      <c r="BF152" s="179">
        <f>IF(N152="snížená",J152,0)</f>
        <v>0</v>
      </c>
      <c r="BG152" s="179">
        <f>IF(N152="zákl. přenesená",J152,0)</f>
        <v>0</v>
      </c>
      <c r="BH152" s="179">
        <f>IF(N152="sníž. přenesená",J152,0)</f>
        <v>0</v>
      </c>
      <c r="BI152" s="179">
        <f>IF(N152="nulová",J152,0)</f>
        <v>0</v>
      </c>
      <c r="BJ152" s="18" t="s">
        <v>79</v>
      </c>
      <c r="BK152" s="179">
        <f>ROUND(I152*H152,2)</f>
        <v>0</v>
      </c>
      <c r="BL152" s="18" t="s">
        <v>124</v>
      </c>
      <c r="BM152" s="178" t="s">
        <v>160</v>
      </c>
    </row>
    <row r="153" s="13" customFormat="1">
      <c r="A153" s="13"/>
      <c r="B153" s="180"/>
      <c r="C153" s="13"/>
      <c r="D153" s="181" t="s">
        <v>130</v>
      </c>
      <c r="E153" s="182" t="s">
        <v>1</v>
      </c>
      <c r="F153" s="183" t="s">
        <v>161</v>
      </c>
      <c r="G153" s="13"/>
      <c r="H153" s="182" t="s">
        <v>1</v>
      </c>
      <c r="I153" s="184"/>
      <c r="J153" s="13"/>
      <c r="K153" s="13"/>
      <c r="L153" s="180"/>
      <c r="M153" s="185"/>
      <c r="N153" s="186"/>
      <c r="O153" s="186"/>
      <c r="P153" s="186"/>
      <c r="Q153" s="186"/>
      <c r="R153" s="186"/>
      <c r="S153" s="186"/>
      <c r="T153" s="18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182" t="s">
        <v>130</v>
      </c>
      <c r="AU153" s="182" t="s">
        <v>81</v>
      </c>
      <c r="AV153" s="13" t="s">
        <v>79</v>
      </c>
      <c r="AW153" s="13" t="s">
        <v>31</v>
      </c>
      <c r="AX153" s="13" t="s">
        <v>74</v>
      </c>
      <c r="AY153" s="182" t="s">
        <v>118</v>
      </c>
    </row>
    <row r="154" s="14" customFormat="1">
      <c r="A154" s="14"/>
      <c r="B154" s="188"/>
      <c r="C154" s="14"/>
      <c r="D154" s="181" t="s">
        <v>130</v>
      </c>
      <c r="E154" s="189" t="s">
        <v>1</v>
      </c>
      <c r="F154" s="190" t="s">
        <v>162</v>
      </c>
      <c r="G154" s="14"/>
      <c r="H154" s="191">
        <v>992</v>
      </c>
      <c r="I154" s="192"/>
      <c r="J154" s="14"/>
      <c r="K154" s="14"/>
      <c r="L154" s="188"/>
      <c r="M154" s="193"/>
      <c r="N154" s="194"/>
      <c r="O154" s="194"/>
      <c r="P154" s="194"/>
      <c r="Q154" s="194"/>
      <c r="R154" s="194"/>
      <c r="S154" s="194"/>
      <c r="T154" s="195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189" t="s">
        <v>130</v>
      </c>
      <c r="AU154" s="189" t="s">
        <v>81</v>
      </c>
      <c r="AV154" s="14" t="s">
        <v>81</v>
      </c>
      <c r="AW154" s="14" t="s">
        <v>31</v>
      </c>
      <c r="AX154" s="14" t="s">
        <v>79</v>
      </c>
      <c r="AY154" s="189" t="s">
        <v>118</v>
      </c>
    </row>
    <row r="155" s="2" customFormat="1" ht="33" customHeight="1">
      <c r="A155" s="37"/>
      <c r="B155" s="165"/>
      <c r="C155" s="166" t="s">
        <v>163</v>
      </c>
      <c r="D155" s="166" t="s">
        <v>120</v>
      </c>
      <c r="E155" s="167" t="s">
        <v>164</v>
      </c>
      <c r="F155" s="168" t="s">
        <v>165</v>
      </c>
      <c r="G155" s="169" t="s">
        <v>140</v>
      </c>
      <c r="H155" s="170">
        <v>944</v>
      </c>
      <c r="I155" s="171"/>
      <c r="J155" s="172">
        <f>ROUND(I155*H155,2)</f>
        <v>0</v>
      </c>
      <c r="K155" s="173"/>
      <c r="L155" s="38"/>
      <c r="M155" s="174" t="s">
        <v>1</v>
      </c>
      <c r="N155" s="175" t="s">
        <v>39</v>
      </c>
      <c r="O155" s="76"/>
      <c r="P155" s="176">
        <f>O155*H155</f>
        <v>0</v>
      </c>
      <c r="Q155" s="176">
        <v>0</v>
      </c>
      <c r="R155" s="176">
        <f>Q155*H155</f>
        <v>0</v>
      </c>
      <c r="S155" s="176">
        <v>0</v>
      </c>
      <c r="T155" s="177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178" t="s">
        <v>124</v>
      </c>
      <c r="AT155" s="178" t="s">
        <v>120</v>
      </c>
      <c r="AU155" s="178" t="s">
        <v>81</v>
      </c>
      <c r="AY155" s="18" t="s">
        <v>118</v>
      </c>
      <c r="BE155" s="179">
        <f>IF(N155="základní",J155,0)</f>
        <v>0</v>
      </c>
      <c r="BF155" s="179">
        <f>IF(N155="snížená",J155,0)</f>
        <v>0</v>
      </c>
      <c r="BG155" s="179">
        <f>IF(N155="zákl. přenesená",J155,0)</f>
        <v>0</v>
      </c>
      <c r="BH155" s="179">
        <f>IF(N155="sníž. přenesená",J155,0)</f>
        <v>0</v>
      </c>
      <c r="BI155" s="179">
        <f>IF(N155="nulová",J155,0)</f>
        <v>0</v>
      </c>
      <c r="BJ155" s="18" t="s">
        <v>79</v>
      </c>
      <c r="BK155" s="179">
        <f>ROUND(I155*H155,2)</f>
        <v>0</v>
      </c>
      <c r="BL155" s="18" t="s">
        <v>124</v>
      </c>
      <c r="BM155" s="178" t="s">
        <v>166</v>
      </c>
    </row>
    <row r="156" s="14" customFormat="1">
      <c r="A156" s="14"/>
      <c r="B156" s="188"/>
      <c r="C156" s="14"/>
      <c r="D156" s="181" t="s">
        <v>130</v>
      </c>
      <c r="E156" s="189" t="s">
        <v>1</v>
      </c>
      <c r="F156" s="190" t="s">
        <v>167</v>
      </c>
      <c r="G156" s="14"/>
      <c r="H156" s="191">
        <v>944</v>
      </c>
      <c r="I156" s="192"/>
      <c r="J156" s="14"/>
      <c r="K156" s="14"/>
      <c r="L156" s="188"/>
      <c r="M156" s="193"/>
      <c r="N156" s="194"/>
      <c r="O156" s="194"/>
      <c r="P156" s="194"/>
      <c r="Q156" s="194"/>
      <c r="R156" s="194"/>
      <c r="S156" s="194"/>
      <c r="T156" s="195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189" t="s">
        <v>130</v>
      </c>
      <c r="AU156" s="189" t="s">
        <v>81</v>
      </c>
      <c r="AV156" s="14" t="s">
        <v>81</v>
      </c>
      <c r="AW156" s="14" t="s">
        <v>31</v>
      </c>
      <c r="AX156" s="14" t="s">
        <v>79</v>
      </c>
      <c r="AY156" s="189" t="s">
        <v>118</v>
      </c>
    </row>
    <row r="157" s="2" customFormat="1" ht="16.5" customHeight="1">
      <c r="A157" s="37"/>
      <c r="B157" s="165"/>
      <c r="C157" s="204" t="s">
        <v>168</v>
      </c>
      <c r="D157" s="204" t="s">
        <v>169</v>
      </c>
      <c r="E157" s="205" t="s">
        <v>170</v>
      </c>
      <c r="F157" s="206" t="s">
        <v>171</v>
      </c>
      <c r="G157" s="207" t="s">
        <v>172</v>
      </c>
      <c r="H157" s="208">
        <v>254.88</v>
      </c>
      <c r="I157" s="209"/>
      <c r="J157" s="210">
        <f>ROUND(I157*H157,2)</f>
        <v>0</v>
      </c>
      <c r="K157" s="211"/>
      <c r="L157" s="212"/>
      <c r="M157" s="213" t="s">
        <v>1</v>
      </c>
      <c r="N157" s="214" t="s">
        <v>39</v>
      </c>
      <c r="O157" s="76"/>
      <c r="P157" s="176">
        <f>O157*H157</f>
        <v>0</v>
      </c>
      <c r="Q157" s="176">
        <v>1</v>
      </c>
      <c r="R157" s="176">
        <f>Q157*H157</f>
        <v>254.88</v>
      </c>
      <c r="S157" s="176">
        <v>0</v>
      </c>
      <c r="T157" s="177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178" t="s">
        <v>168</v>
      </c>
      <c r="AT157" s="178" t="s">
        <v>169</v>
      </c>
      <c r="AU157" s="178" t="s">
        <v>81</v>
      </c>
      <c r="AY157" s="18" t="s">
        <v>118</v>
      </c>
      <c r="BE157" s="179">
        <f>IF(N157="základní",J157,0)</f>
        <v>0</v>
      </c>
      <c r="BF157" s="179">
        <f>IF(N157="snížená",J157,0)</f>
        <v>0</v>
      </c>
      <c r="BG157" s="179">
        <f>IF(N157="zákl. přenesená",J157,0)</f>
        <v>0</v>
      </c>
      <c r="BH157" s="179">
        <f>IF(N157="sníž. přenesená",J157,0)</f>
        <v>0</v>
      </c>
      <c r="BI157" s="179">
        <f>IF(N157="nulová",J157,0)</f>
        <v>0</v>
      </c>
      <c r="BJ157" s="18" t="s">
        <v>79</v>
      </c>
      <c r="BK157" s="179">
        <f>ROUND(I157*H157,2)</f>
        <v>0</v>
      </c>
      <c r="BL157" s="18" t="s">
        <v>124</v>
      </c>
      <c r="BM157" s="178" t="s">
        <v>173</v>
      </c>
    </row>
    <row r="158" s="14" customFormat="1">
      <c r="A158" s="14"/>
      <c r="B158" s="188"/>
      <c r="C158" s="14"/>
      <c r="D158" s="181" t="s">
        <v>130</v>
      </c>
      <c r="E158" s="189" t="s">
        <v>1</v>
      </c>
      <c r="F158" s="190" t="s">
        <v>174</v>
      </c>
      <c r="G158" s="14"/>
      <c r="H158" s="191">
        <v>254.88</v>
      </c>
      <c r="I158" s="192"/>
      <c r="J158" s="14"/>
      <c r="K158" s="14"/>
      <c r="L158" s="188"/>
      <c r="M158" s="193"/>
      <c r="N158" s="194"/>
      <c r="O158" s="194"/>
      <c r="P158" s="194"/>
      <c r="Q158" s="194"/>
      <c r="R158" s="194"/>
      <c r="S158" s="194"/>
      <c r="T158" s="195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189" t="s">
        <v>130</v>
      </c>
      <c r="AU158" s="189" t="s">
        <v>81</v>
      </c>
      <c r="AV158" s="14" t="s">
        <v>81</v>
      </c>
      <c r="AW158" s="14" t="s">
        <v>31</v>
      </c>
      <c r="AX158" s="14" t="s">
        <v>79</v>
      </c>
      <c r="AY158" s="189" t="s">
        <v>118</v>
      </c>
    </row>
    <row r="159" s="2" customFormat="1" ht="24.15" customHeight="1">
      <c r="A159" s="37"/>
      <c r="B159" s="165"/>
      <c r="C159" s="166" t="s">
        <v>175</v>
      </c>
      <c r="D159" s="166" t="s">
        <v>120</v>
      </c>
      <c r="E159" s="167" t="s">
        <v>176</v>
      </c>
      <c r="F159" s="168" t="s">
        <v>177</v>
      </c>
      <c r="G159" s="169" t="s">
        <v>140</v>
      </c>
      <c r="H159" s="170">
        <v>944</v>
      </c>
      <c r="I159" s="171"/>
      <c r="J159" s="172">
        <f>ROUND(I159*H159,2)</f>
        <v>0</v>
      </c>
      <c r="K159" s="173"/>
      <c r="L159" s="38"/>
      <c r="M159" s="174" t="s">
        <v>1</v>
      </c>
      <c r="N159" s="175" t="s">
        <v>39</v>
      </c>
      <c r="O159" s="76"/>
      <c r="P159" s="176">
        <f>O159*H159</f>
        <v>0</v>
      </c>
      <c r="Q159" s="176">
        <v>0</v>
      </c>
      <c r="R159" s="176">
        <f>Q159*H159</f>
        <v>0</v>
      </c>
      <c r="S159" s="176">
        <v>0</v>
      </c>
      <c r="T159" s="177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178" t="s">
        <v>124</v>
      </c>
      <c r="AT159" s="178" t="s">
        <v>120</v>
      </c>
      <c r="AU159" s="178" t="s">
        <v>81</v>
      </c>
      <c r="AY159" s="18" t="s">
        <v>118</v>
      </c>
      <c r="BE159" s="179">
        <f>IF(N159="základní",J159,0)</f>
        <v>0</v>
      </c>
      <c r="BF159" s="179">
        <f>IF(N159="snížená",J159,0)</f>
        <v>0</v>
      </c>
      <c r="BG159" s="179">
        <f>IF(N159="zákl. přenesená",J159,0)</f>
        <v>0</v>
      </c>
      <c r="BH159" s="179">
        <f>IF(N159="sníž. přenesená",J159,0)</f>
        <v>0</v>
      </c>
      <c r="BI159" s="179">
        <f>IF(N159="nulová",J159,0)</f>
        <v>0</v>
      </c>
      <c r="BJ159" s="18" t="s">
        <v>79</v>
      </c>
      <c r="BK159" s="179">
        <f>ROUND(I159*H159,2)</f>
        <v>0</v>
      </c>
      <c r="BL159" s="18" t="s">
        <v>124</v>
      </c>
      <c r="BM159" s="178" t="s">
        <v>178</v>
      </c>
    </row>
    <row r="160" s="2" customFormat="1" ht="16.5" customHeight="1">
      <c r="A160" s="37"/>
      <c r="B160" s="165"/>
      <c r="C160" s="204" t="s">
        <v>179</v>
      </c>
      <c r="D160" s="204" t="s">
        <v>169</v>
      </c>
      <c r="E160" s="205" t="s">
        <v>180</v>
      </c>
      <c r="F160" s="206" t="s">
        <v>181</v>
      </c>
      <c r="G160" s="207" t="s">
        <v>182</v>
      </c>
      <c r="H160" s="208">
        <v>28.32</v>
      </c>
      <c r="I160" s="209"/>
      <c r="J160" s="210">
        <f>ROUND(I160*H160,2)</f>
        <v>0</v>
      </c>
      <c r="K160" s="211"/>
      <c r="L160" s="212"/>
      <c r="M160" s="213" t="s">
        <v>1</v>
      </c>
      <c r="N160" s="214" t="s">
        <v>39</v>
      </c>
      <c r="O160" s="76"/>
      <c r="P160" s="176">
        <f>O160*H160</f>
        <v>0</v>
      </c>
      <c r="Q160" s="176">
        <v>0.001</v>
      </c>
      <c r="R160" s="176">
        <f>Q160*H160</f>
        <v>0.028320000000000001</v>
      </c>
      <c r="S160" s="176">
        <v>0</v>
      </c>
      <c r="T160" s="177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178" t="s">
        <v>168</v>
      </c>
      <c r="AT160" s="178" t="s">
        <v>169</v>
      </c>
      <c r="AU160" s="178" t="s">
        <v>81</v>
      </c>
      <c r="AY160" s="18" t="s">
        <v>118</v>
      </c>
      <c r="BE160" s="179">
        <f>IF(N160="základní",J160,0)</f>
        <v>0</v>
      </c>
      <c r="BF160" s="179">
        <f>IF(N160="snížená",J160,0)</f>
        <v>0</v>
      </c>
      <c r="BG160" s="179">
        <f>IF(N160="zákl. přenesená",J160,0)</f>
        <v>0</v>
      </c>
      <c r="BH160" s="179">
        <f>IF(N160="sníž. přenesená",J160,0)</f>
        <v>0</v>
      </c>
      <c r="BI160" s="179">
        <f>IF(N160="nulová",J160,0)</f>
        <v>0</v>
      </c>
      <c r="BJ160" s="18" t="s">
        <v>79</v>
      </c>
      <c r="BK160" s="179">
        <f>ROUND(I160*H160,2)</f>
        <v>0</v>
      </c>
      <c r="BL160" s="18" t="s">
        <v>124</v>
      </c>
      <c r="BM160" s="178" t="s">
        <v>183</v>
      </c>
    </row>
    <row r="161" s="14" customFormat="1">
      <c r="A161" s="14"/>
      <c r="B161" s="188"/>
      <c r="C161" s="14"/>
      <c r="D161" s="181" t="s">
        <v>130</v>
      </c>
      <c r="E161" s="14"/>
      <c r="F161" s="190" t="s">
        <v>184</v>
      </c>
      <c r="G161" s="14"/>
      <c r="H161" s="191">
        <v>28.32</v>
      </c>
      <c r="I161" s="192"/>
      <c r="J161" s="14"/>
      <c r="K161" s="14"/>
      <c r="L161" s="188"/>
      <c r="M161" s="193"/>
      <c r="N161" s="194"/>
      <c r="O161" s="194"/>
      <c r="P161" s="194"/>
      <c r="Q161" s="194"/>
      <c r="R161" s="194"/>
      <c r="S161" s="194"/>
      <c r="T161" s="195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189" t="s">
        <v>130</v>
      </c>
      <c r="AU161" s="189" t="s">
        <v>81</v>
      </c>
      <c r="AV161" s="14" t="s">
        <v>81</v>
      </c>
      <c r="AW161" s="14" t="s">
        <v>3</v>
      </c>
      <c r="AX161" s="14" t="s">
        <v>79</v>
      </c>
      <c r="AY161" s="189" t="s">
        <v>118</v>
      </c>
    </row>
    <row r="162" s="12" customFormat="1" ht="22.8" customHeight="1">
      <c r="A162" s="12"/>
      <c r="B162" s="152"/>
      <c r="C162" s="12"/>
      <c r="D162" s="153" t="s">
        <v>73</v>
      </c>
      <c r="E162" s="163" t="s">
        <v>175</v>
      </c>
      <c r="F162" s="163" t="s">
        <v>185</v>
      </c>
      <c r="G162" s="12"/>
      <c r="H162" s="12"/>
      <c r="I162" s="155"/>
      <c r="J162" s="164">
        <f>BK162</f>
        <v>0</v>
      </c>
      <c r="K162" s="12"/>
      <c r="L162" s="152"/>
      <c r="M162" s="157"/>
      <c r="N162" s="158"/>
      <c r="O162" s="158"/>
      <c r="P162" s="159">
        <f>SUM(P163:P234)</f>
        <v>0</v>
      </c>
      <c r="Q162" s="158"/>
      <c r="R162" s="159">
        <f>SUM(R163:R234)</f>
        <v>0</v>
      </c>
      <c r="S162" s="158"/>
      <c r="T162" s="160">
        <f>SUM(T163:T234)</f>
        <v>520.63735300000008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53" t="s">
        <v>79</v>
      </c>
      <c r="AT162" s="161" t="s">
        <v>73</v>
      </c>
      <c r="AU162" s="161" t="s">
        <v>79</v>
      </c>
      <c r="AY162" s="153" t="s">
        <v>118</v>
      </c>
      <c r="BK162" s="162">
        <f>SUM(BK163:BK234)</f>
        <v>0</v>
      </c>
    </row>
    <row r="163" s="2" customFormat="1" ht="16.5" customHeight="1">
      <c r="A163" s="37"/>
      <c r="B163" s="165"/>
      <c r="C163" s="166" t="s">
        <v>186</v>
      </c>
      <c r="D163" s="166" t="s">
        <v>120</v>
      </c>
      <c r="E163" s="167" t="s">
        <v>187</v>
      </c>
      <c r="F163" s="168" t="s">
        <v>188</v>
      </c>
      <c r="G163" s="169" t="s">
        <v>189</v>
      </c>
      <c r="H163" s="170">
        <v>1</v>
      </c>
      <c r="I163" s="171"/>
      <c r="J163" s="172">
        <f>ROUND(I163*H163,2)</f>
        <v>0</v>
      </c>
      <c r="K163" s="173"/>
      <c r="L163" s="38"/>
      <c r="M163" s="174" t="s">
        <v>1</v>
      </c>
      <c r="N163" s="175" t="s">
        <v>39</v>
      </c>
      <c r="O163" s="76"/>
      <c r="P163" s="176">
        <f>O163*H163</f>
        <v>0</v>
      </c>
      <c r="Q163" s="176">
        <v>0</v>
      </c>
      <c r="R163" s="176">
        <f>Q163*H163</f>
        <v>0</v>
      </c>
      <c r="S163" s="176">
        <v>0</v>
      </c>
      <c r="T163" s="177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178" t="s">
        <v>124</v>
      </c>
      <c r="AT163" s="178" t="s">
        <v>120</v>
      </c>
      <c r="AU163" s="178" t="s">
        <v>81</v>
      </c>
      <c r="AY163" s="18" t="s">
        <v>118</v>
      </c>
      <c r="BE163" s="179">
        <f>IF(N163="základní",J163,0)</f>
        <v>0</v>
      </c>
      <c r="BF163" s="179">
        <f>IF(N163="snížená",J163,0)</f>
        <v>0</v>
      </c>
      <c r="BG163" s="179">
        <f>IF(N163="zákl. přenesená",J163,0)</f>
        <v>0</v>
      </c>
      <c r="BH163" s="179">
        <f>IF(N163="sníž. přenesená",J163,0)</f>
        <v>0</v>
      </c>
      <c r="BI163" s="179">
        <f>IF(N163="nulová",J163,0)</f>
        <v>0</v>
      </c>
      <c r="BJ163" s="18" t="s">
        <v>79</v>
      </c>
      <c r="BK163" s="179">
        <f>ROUND(I163*H163,2)</f>
        <v>0</v>
      </c>
      <c r="BL163" s="18" t="s">
        <v>124</v>
      </c>
      <c r="BM163" s="178" t="s">
        <v>190</v>
      </c>
    </row>
    <row r="164" s="2" customFormat="1" ht="16.5" customHeight="1">
      <c r="A164" s="37"/>
      <c r="B164" s="165"/>
      <c r="C164" s="166" t="s">
        <v>8</v>
      </c>
      <c r="D164" s="166" t="s">
        <v>120</v>
      </c>
      <c r="E164" s="167" t="s">
        <v>191</v>
      </c>
      <c r="F164" s="168" t="s">
        <v>192</v>
      </c>
      <c r="G164" s="169" t="s">
        <v>128</v>
      </c>
      <c r="H164" s="170">
        <v>94.328000000000003</v>
      </c>
      <c r="I164" s="171"/>
      <c r="J164" s="172">
        <f>ROUND(I164*H164,2)</f>
        <v>0</v>
      </c>
      <c r="K164" s="173"/>
      <c r="L164" s="38"/>
      <c r="M164" s="174" t="s">
        <v>1</v>
      </c>
      <c r="N164" s="175" t="s">
        <v>39</v>
      </c>
      <c r="O164" s="76"/>
      <c r="P164" s="176">
        <f>O164*H164</f>
        <v>0</v>
      </c>
      <c r="Q164" s="176">
        <v>0</v>
      </c>
      <c r="R164" s="176">
        <f>Q164*H164</f>
        <v>0</v>
      </c>
      <c r="S164" s="176">
        <v>2</v>
      </c>
      <c r="T164" s="177">
        <f>S164*H164</f>
        <v>188.65600000000001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178" t="s">
        <v>124</v>
      </c>
      <c r="AT164" s="178" t="s">
        <v>120</v>
      </c>
      <c r="AU164" s="178" t="s">
        <v>81</v>
      </c>
      <c r="AY164" s="18" t="s">
        <v>118</v>
      </c>
      <c r="BE164" s="179">
        <f>IF(N164="základní",J164,0)</f>
        <v>0</v>
      </c>
      <c r="BF164" s="179">
        <f>IF(N164="snížená",J164,0)</f>
        <v>0</v>
      </c>
      <c r="BG164" s="179">
        <f>IF(N164="zákl. přenesená",J164,0)</f>
        <v>0</v>
      </c>
      <c r="BH164" s="179">
        <f>IF(N164="sníž. přenesená",J164,0)</f>
        <v>0</v>
      </c>
      <c r="BI164" s="179">
        <f>IF(N164="nulová",J164,0)</f>
        <v>0</v>
      </c>
      <c r="BJ164" s="18" t="s">
        <v>79</v>
      </c>
      <c r="BK164" s="179">
        <f>ROUND(I164*H164,2)</f>
        <v>0</v>
      </c>
      <c r="BL164" s="18" t="s">
        <v>124</v>
      </c>
      <c r="BM164" s="178" t="s">
        <v>193</v>
      </c>
    </row>
    <row r="165" s="13" customFormat="1">
      <c r="A165" s="13"/>
      <c r="B165" s="180"/>
      <c r="C165" s="13"/>
      <c r="D165" s="181" t="s">
        <v>130</v>
      </c>
      <c r="E165" s="182" t="s">
        <v>1</v>
      </c>
      <c r="F165" s="183" t="s">
        <v>194</v>
      </c>
      <c r="G165" s="13"/>
      <c r="H165" s="182" t="s">
        <v>1</v>
      </c>
      <c r="I165" s="184"/>
      <c r="J165" s="13"/>
      <c r="K165" s="13"/>
      <c r="L165" s="180"/>
      <c r="M165" s="185"/>
      <c r="N165" s="186"/>
      <c r="O165" s="186"/>
      <c r="P165" s="186"/>
      <c r="Q165" s="186"/>
      <c r="R165" s="186"/>
      <c r="S165" s="186"/>
      <c r="T165" s="18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182" t="s">
        <v>130</v>
      </c>
      <c r="AU165" s="182" t="s">
        <v>81</v>
      </c>
      <c r="AV165" s="13" t="s">
        <v>79</v>
      </c>
      <c r="AW165" s="13" t="s">
        <v>31</v>
      </c>
      <c r="AX165" s="13" t="s">
        <v>74</v>
      </c>
      <c r="AY165" s="182" t="s">
        <v>118</v>
      </c>
    </row>
    <row r="166" s="14" customFormat="1">
      <c r="A166" s="14"/>
      <c r="B166" s="188"/>
      <c r="C166" s="14"/>
      <c r="D166" s="181" t="s">
        <v>130</v>
      </c>
      <c r="E166" s="189" t="s">
        <v>1</v>
      </c>
      <c r="F166" s="190" t="s">
        <v>195</v>
      </c>
      <c r="G166" s="14"/>
      <c r="H166" s="191">
        <v>33.659999999999997</v>
      </c>
      <c r="I166" s="192"/>
      <c r="J166" s="14"/>
      <c r="K166" s="14"/>
      <c r="L166" s="188"/>
      <c r="M166" s="193"/>
      <c r="N166" s="194"/>
      <c r="O166" s="194"/>
      <c r="P166" s="194"/>
      <c r="Q166" s="194"/>
      <c r="R166" s="194"/>
      <c r="S166" s="194"/>
      <c r="T166" s="195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189" t="s">
        <v>130</v>
      </c>
      <c r="AU166" s="189" t="s">
        <v>81</v>
      </c>
      <c r="AV166" s="14" t="s">
        <v>81</v>
      </c>
      <c r="AW166" s="14" t="s">
        <v>31</v>
      </c>
      <c r="AX166" s="14" t="s">
        <v>74</v>
      </c>
      <c r="AY166" s="189" t="s">
        <v>118</v>
      </c>
    </row>
    <row r="167" s="14" customFormat="1">
      <c r="A167" s="14"/>
      <c r="B167" s="188"/>
      <c r="C167" s="14"/>
      <c r="D167" s="181" t="s">
        <v>130</v>
      </c>
      <c r="E167" s="189" t="s">
        <v>1</v>
      </c>
      <c r="F167" s="190" t="s">
        <v>196</v>
      </c>
      <c r="G167" s="14"/>
      <c r="H167" s="191">
        <v>25.920000000000002</v>
      </c>
      <c r="I167" s="192"/>
      <c r="J167" s="14"/>
      <c r="K167" s="14"/>
      <c r="L167" s="188"/>
      <c r="M167" s="193"/>
      <c r="N167" s="194"/>
      <c r="O167" s="194"/>
      <c r="P167" s="194"/>
      <c r="Q167" s="194"/>
      <c r="R167" s="194"/>
      <c r="S167" s="194"/>
      <c r="T167" s="195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189" t="s">
        <v>130</v>
      </c>
      <c r="AU167" s="189" t="s">
        <v>81</v>
      </c>
      <c r="AV167" s="14" t="s">
        <v>81</v>
      </c>
      <c r="AW167" s="14" t="s">
        <v>31</v>
      </c>
      <c r="AX167" s="14" t="s">
        <v>74</v>
      </c>
      <c r="AY167" s="189" t="s">
        <v>118</v>
      </c>
    </row>
    <row r="168" s="14" customFormat="1">
      <c r="A168" s="14"/>
      <c r="B168" s="188"/>
      <c r="C168" s="14"/>
      <c r="D168" s="181" t="s">
        <v>130</v>
      </c>
      <c r="E168" s="189" t="s">
        <v>1</v>
      </c>
      <c r="F168" s="190" t="s">
        <v>197</v>
      </c>
      <c r="G168" s="14"/>
      <c r="H168" s="191">
        <v>6.7199999999999998</v>
      </c>
      <c r="I168" s="192"/>
      <c r="J168" s="14"/>
      <c r="K168" s="14"/>
      <c r="L168" s="188"/>
      <c r="M168" s="193"/>
      <c r="N168" s="194"/>
      <c r="O168" s="194"/>
      <c r="P168" s="194"/>
      <c r="Q168" s="194"/>
      <c r="R168" s="194"/>
      <c r="S168" s="194"/>
      <c r="T168" s="195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189" t="s">
        <v>130</v>
      </c>
      <c r="AU168" s="189" t="s">
        <v>81</v>
      </c>
      <c r="AV168" s="14" t="s">
        <v>81</v>
      </c>
      <c r="AW168" s="14" t="s">
        <v>31</v>
      </c>
      <c r="AX168" s="14" t="s">
        <v>74</v>
      </c>
      <c r="AY168" s="189" t="s">
        <v>118</v>
      </c>
    </row>
    <row r="169" s="14" customFormat="1">
      <c r="A169" s="14"/>
      <c r="B169" s="188"/>
      <c r="C169" s="14"/>
      <c r="D169" s="181" t="s">
        <v>130</v>
      </c>
      <c r="E169" s="189" t="s">
        <v>1</v>
      </c>
      <c r="F169" s="190" t="s">
        <v>198</v>
      </c>
      <c r="G169" s="14"/>
      <c r="H169" s="191">
        <v>19.32</v>
      </c>
      <c r="I169" s="192"/>
      <c r="J169" s="14"/>
      <c r="K169" s="14"/>
      <c r="L169" s="188"/>
      <c r="M169" s="193"/>
      <c r="N169" s="194"/>
      <c r="O169" s="194"/>
      <c r="P169" s="194"/>
      <c r="Q169" s="194"/>
      <c r="R169" s="194"/>
      <c r="S169" s="194"/>
      <c r="T169" s="195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189" t="s">
        <v>130</v>
      </c>
      <c r="AU169" s="189" t="s">
        <v>81</v>
      </c>
      <c r="AV169" s="14" t="s">
        <v>81</v>
      </c>
      <c r="AW169" s="14" t="s">
        <v>31</v>
      </c>
      <c r="AX169" s="14" t="s">
        <v>74</v>
      </c>
      <c r="AY169" s="189" t="s">
        <v>118</v>
      </c>
    </row>
    <row r="170" s="14" customFormat="1">
      <c r="A170" s="14"/>
      <c r="B170" s="188"/>
      <c r="C170" s="14"/>
      <c r="D170" s="181" t="s">
        <v>130</v>
      </c>
      <c r="E170" s="189" t="s">
        <v>1</v>
      </c>
      <c r="F170" s="190" t="s">
        <v>199</v>
      </c>
      <c r="G170" s="14"/>
      <c r="H170" s="191">
        <v>7.6280000000000001</v>
      </c>
      <c r="I170" s="192"/>
      <c r="J170" s="14"/>
      <c r="K170" s="14"/>
      <c r="L170" s="188"/>
      <c r="M170" s="193"/>
      <c r="N170" s="194"/>
      <c r="O170" s="194"/>
      <c r="P170" s="194"/>
      <c r="Q170" s="194"/>
      <c r="R170" s="194"/>
      <c r="S170" s="194"/>
      <c r="T170" s="195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189" t="s">
        <v>130</v>
      </c>
      <c r="AU170" s="189" t="s">
        <v>81</v>
      </c>
      <c r="AV170" s="14" t="s">
        <v>81</v>
      </c>
      <c r="AW170" s="14" t="s">
        <v>31</v>
      </c>
      <c r="AX170" s="14" t="s">
        <v>74</v>
      </c>
      <c r="AY170" s="189" t="s">
        <v>118</v>
      </c>
    </row>
    <row r="171" s="13" customFormat="1">
      <c r="A171" s="13"/>
      <c r="B171" s="180"/>
      <c r="C171" s="13"/>
      <c r="D171" s="181" t="s">
        <v>130</v>
      </c>
      <c r="E171" s="182" t="s">
        <v>1</v>
      </c>
      <c r="F171" s="183" t="s">
        <v>200</v>
      </c>
      <c r="G171" s="13"/>
      <c r="H171" s="182" t="s">
        <v>1</v>
      </c>
      <c r="I171" s="184"/>
      <c r="J171" s="13"/>
      <c r="K171" s="13"/>
      <c r="L171" s="180"/>
      <c r="M171" s="185"/>
      <c r="N171" s="186"/>
      <c r="O171" s="186"/>
      <c r="P171" s="186"/>
      <c r="Q171" s="186"/>
      <c r="R171" s="186"/>
      <c r="S171" s="186"/>
      <c r="T171" s="18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182" t="s">
        <v>130</v>
      </c>
      <c r="AU171" s="182" t="s">
        <v>81</v>
      </c>
      <c r="AV171" s="13" t="s">
        <v>79</v>
      </c>
      <c r="AW171" s="13" t="s">
        <v>31</v>
      </c>
      <c r="AX171" s="13" t="s">
        <v>74</v>
      </c>
      <c r="AY171" s="182" t="s">
        <v>118</v>
      </c>
    </row>
    <row r="172" s="14" customFormat="1">
      <c r="A172" s="14"/>
      <c r="B172" s="188"/>
      <c r="C172" s="14"/>
      <c r="D172" s="181" t="s">
        <v>130</v>
      </c>
      <c r="E172" s="189" t="s">
        <v>1</v>
      </c>
      <c r="F172" s="190" t="s">
        <v>201</v>
      </c>
      <c r="G172" s="14"/>
      <c r="H172" s="191">
        <v>1.0800000000000001</v>
      </c>
      <c r="I172" s="192"/>
      <c r="J172" s="14"/>
      <c r="K172" s="14"/>
      <c r="L172" s="188"/>
      <c r="M172" s="193"/>
      <c r="N172" s="194"/>
      <c r="O172" s="194"/>
      <c r="P172" s="194"/>
      <c r="Q172" s="194"/>
      <c r="R172" s="194"/>
      <c r="S172" s="194"/>
      <c r="T172" s="195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189" t="s">
        <v>130</v>
      </c>
      <c r="AU172" s="189" t="s">
        <v>81</v>
      </c>
      <c r="AV172" s="14" t="s">
        <v>81</v>
      </c>
      <c r="AW172" s="14" t="s">
        <v>31</v>
      </c>
      <c r="AX172" s="14" t="s">
        <v>74</v>
      </c>
      <c r="AY172" s="189" t="s">
        <v>118</v>
      </c>
    </row>
    <row r="173" s="15" customFormat="1">
      <c r="A173" s="15"/>
      <c r="B173" s="196"/>
      <c r="C173" s="15"/>
      <c r="D173" s="181" t="s">
        <v>130</v>
      </c>
      <c r="E173" s="197" t="s">
        <v>1</v>
      </c>
      <c r="F173" s="198" t="s">
        <v>136</v>
      </c>
      <c r="G173" s="15"/>
      <c r="H173" s="199">
        <v>94.328000000000003</v>
      </c>
      <c r="I173" s="200"/>
      <c r="J173" s="15"/>
      <c r="K173" s="15"/>
      <c r="L173" s="196"/>
      <c r="M173" s="201"/>
      <c r="N173" s="202"/>
      <c r="O173" s="202"/>
      <c r="P173" s="202"/>
      <c r="Q173" s="202"/>
      <c r="R173" s="202"/>
      <c r="S173" s="202"/>
      <c r="T173" s="203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197" t="s">
        <v>130</v>
      </c>
      <c r="AU173" s="197" t="s">
        <v>81</v>
      </c>
      <c r="AV173" s="15" t="s">
        <v>124</v>
      </c>
      <c r="AW173" s="15" t="s">
        <v>31</v>
      </c>
      <c r="AX173" s="15" t="s">
        <v>79</v>
      </c>
      <c r="AY173" s="197" t="s">
        <v>118</v>
      </c>
    </row>
    <row r="174" s="2" customFormat="1" ht="24.15" customHeight="1">
      <c r="A174" s="37"/>
      <c r="B174" s="165"/>
      <c r="C174" s="166" t="s">
        <v>202</v>
      </c>
      <c r="D174" s="166" t="s">
        <v>120</v>
      </c>
      <c r="E174" s="167" t="s">
        <v>203</v>
      </c>
      <c r="F174" s="168" t="s">
        <v>204</v>
      </c>
      <c r="G174" s="169" t="s">
        <v>128</v>
      </c>
      <c r="H174" s="170">
        <v>53.439999999999998</v>
      </c>
      <c r="I174" s="171"/>
      <c r="J174" s="172">
        <f>ROUND(I174*H174,2)</f>
        <v>0</v>
      </c>
      <c r="K174" s="173"/>
      <c r="L174" s="38"/>
      <c r="M174" s="174" t="s">
        <v>1</v>
      </c>
      <c r="N174" s="175" t="s">
        <v>39</v>
      </c>
      <c r="O174" s="76"/>
      <c r="P174" s="176">
        <f>O174*H174</f>
        <v>0</v>
      </c>
      <c r="Q174" s="176">
        <v>0</v>
      </c>
      <c r="R174" s="176">
        <f>Q174*H174</f>
        <v>0</v>
      </c>
      <c r="S174" s="176">
        <v>1.175</v>
      </c>
      <c r="T174" s="177">
        <f>S174*H174</f>
        <v>62.792000000000002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178" t="s">
        <v>124</v>
      </c>
      <c r="AT174" s="178" t="s">
        <v>120</v>
      </c>
      <c r="AU174" s="178" t="s">
        <v>81</v>
      </c>
      <c r="AY174" s="18" t="s">
        <v>118</v>
      </c>
      <c r="BE174" s="179">
        <f>IF(N174="základní",J174,0)</f>
        <v>0</v>
      </c>
      <c r="BF174" s="179">
        <f>IF(N174="snížená",J174,0)</f>
        <v>0</v>
      </c>
      <c r="BG174" s="179">
        <f>IF(N174="zákl. přenesená",J174,0)</f>
        <v>0</v>
      </c>
      <c r="BH174" s="179">
        <f>IF(N174="sníž. přenesená",J174,0)</f>
        <v>0</v>
      </c>
      <c r="BI174" s="179">
        <f>IF(N174="nulová",J174,0)</f>
        <v>0</v>
      </c>
      <c r="BJ174" s="18" t="s">
        <v>79</v>
      </c>
      <c r="BK174" s="179">
        <f>ROUND(I174*H174,2)</f>
        <v>0</v>
      </c>
      <c r="BL174" s="18" t="s">
        <v>124</v>
      </c>
      <c r="BM174" s="178" t="s">
        <v>205</v>
      </c>
    </row>
    <row r="175" s="13" customFormat="1">
      <c r="A175" s="13"/>
      <c r="B175" s="180"/>
      <c r="C175" s="13"/>
      <c r="D175" s="181" t="s">
        <v>130</v>
      </c>
      <c r="E175" s="182" t="s">
        <v>1</v>
      </c>
      <c r="F175" s="183" t="s">
        <v>206</v>
      </c>
      <c r="G175" s="13"/>
      <c r="H175" s="182" t="s">
        <v>1</v>
      </c>
      <c r="I175" s="184"/>
      <c r="J175" s="13"/>
      <c r="K175" s="13"/>
      <c r="L175" s="180"/>
      <c r="M175" s="185"/>
      <c r="N175" s="186"/>
      <c r="O175" s="186"/>
      <c r="P175" s="186"/>
      <c r="Q175" s="186"/>
      <c r="R175" s="186"/>
      <c r="S175" s="186"/>
      <c r="T175" s="187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182" t="s">
        <v>130</v>
      </c>
      <c r="AU175" s="182" t="s">
        <v>81</v>
      </c>
      <c r="AV175" s="13" t="s">
        <v>79</v>
      </c>
      <c r="AW175" s="13" t="s">
        <v>31</v>
      </c>
      <c r="AX175" s="13" t="s">
        <v>74</v>
      </c>
      <c r="AY175" s="182" t="s">
        <v>118</v>
      </c>
    </row>
    <row r="176" s="14" customFormat="1">
      <c r="A176" s="14"/>
      <c r="B176" s="188"/>
      <c r="C176" s="14"/>
      <c r="D176" s="181" t="s">
        <v>130</v>
      </c>
      <c r="E176" s="189" t="s">
        <v>1</v>
      </c>
      <c r="F176" s="190" t="s">
        <v>207</v>
      </c>
      <c r="G176" s="14"/>
      <c r="H176" s="191">
        <v>25.721</v>
      </c>
      <c r="I176" s="192"/>
      <c r="J176" s="14"/>
      <c r="K176" s="14"/>
      <c r="L176" s="188"/>
      <c r="M176" s="193"/>
      <c r="N176" s="194"/>
      <c r="O176" s="194"/>
      <c r="P176" s="194"/>
      <c r="Q176" s="194"/>
      <c r="R176" s="194"/>
      <c r="S176" s="194"/>
      <c r="T176" s="195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189" t="s">
        <v>130</v>
      </c>
      <c r="AU176" s="189" t="s">
        <v>81</v>
      </c>
      <c r="AV176" s="14" t="s">
        <v>81</v>
      </c>
      <c r="AW176" s="14" t="s">
        <v>31</v>
      </c>
      <c r="AX176" s="14" t="s">
        <v>74</v>
      </c>
      <c r="AY176" s="189" t="s">
        <v>118</v>
      </c>
    </row>
    <row r="177" s="13" customFormat="1">
      <c r="A177" s="13"/>
      <c r="B177" s="180"/>
      <c r="C177" s="13"/>
      <c r="D177" s="181" t="s">
        <v>130</v>
      </c>
      <c r="E177" s="182" t="s">
        <v>1</v>
      </c>
      <c r="F177" s="183" t="s">
        <v>208</v>
      </c>
      <c r="G177" s="13"/>
      <c r="H177" s="182" t="s">
        <v>1</v>
      </c>
      <c r="I177" s="184"/>
      <c r="J177" s="13"/>
      <c r="K177" s="13"/>
      <c r="L177" s="180"/>
      <c r="M177" s="185"/>
      <c r="N177" s="186"/>
      <c r="O177" s="186"/>
      <c r="P177" s="186"/>
      <c r="Q177" s="186"/>
      <c r="R177" s="186"/>
      <c r="S177" s="186"/>
      <c r="T177" s="18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182" t="s">
        <v>130</v>
      </c>
      <c r="AU177" s="182" t="s">
        <v>81</v>
      </c>
      <c r="AV177" s="13" t="s">
        <v>79</v>
      </c>
      <c r="AW177" s="13" t="s">
        <v>31</v>
      </c>
      <c r="AX177" s="13" t="s">
        <v>74</v>
      </c>
      <c r="AY177" s="182" t="s">
        <v>118</v>
      </c>
    </row>
    <row r="178" s="14" customFormat="1">
      <c r="A178" s="14"/>
      <c r="B178" s="188"/>
      <c r="C178" s="14"/>
      <c r="D178" s="181" t="s">
        <v>130</v>
      </c>
      <c r="E178" s="189" t="s">
        <v>1</v>
      </c>
      <c r="F178" s="190" t="s">
        <v>209</v>
      </c>
      <c r="G178" s="14"/>
      <c r="H178" s="191">
        <v>19.221</v>
      </c>
      <c r="I178" s="192"/>
      <c r="J178" s="14"/>
      <c r="K178" s="14"/>
      <c r="L178" s="188"/>
      <c r="M178" s="193"/>
      <c r="N178" s="194"/>
      <c r="O178" s="194"/>
      <c r="P178" s="194"/>
      <c r="Q178" s="194"/>
      <c r="R178" s="194"/>
      <c r="S178" s="194"/>
      <c r="T178" s="195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189" t="s">
        <v>130</v>
      </c>
      <c r="AU178" s="189" t="s">
        <v>81</v>
      </c>
      <c r="AV178" s="14" t="s">
        <v>81</v>
      </c>
      <c r="AW178" s="14" t="s">
        <v>31</v>
      </c>
      <c r="AX178" s="14" t="s">
        <v>74</v>
      </c>
      <c r="AY178" s="189" t="s">
        <v>118</v>
      </c>
    </row>
    <row r="179" s="14" customFormat="1">
      <c r="A179" s="14"/>
      <c r="B179" s="188"/>
      <c r="C179" s="14"/>
      <c r="D179" s="181" t="s">
        <v>130</v>
      </c>
      <c r="E179" s="189" t="s">
        <v>1</v>
      </c>
      <c r="F179" s="190" t="s">
        <v>210</v>
      </c>
      <c r="G179" s="14"/>
      <c r="H179" s="191">
        <v>5.4530000000000003</v>
      </c>
      <c r="I179" s="192"/>
      <c r="J179" s="14"/>
      <c r="K179" s="14"/>
      <c r="L179" s="188"/>
      <c r="M179" s="193"/>
      <c r="N179" s="194"/>
      <c r="O179" s="194"/>
      <c r="P179" s="194"/>
      <c r="Q179" s="194"/>
      <c r="R179" s="194"/>
      <c r="S179" s="194"/>
      <c r="T179" s="195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189" t="s">
        <v>130</v>
      </c>
      <c r="AU179" s="189" t="s">
        <v>81</v>
      </c>
      <c r="AV179" s="14" t="s">
        <v>81</v>
      </c>
      <c r="AW179" s="14" t="s">
        <v>31</v>
      </c>
      <c r="AX179" s="14" t="s">
        <v>74</v>
      </c>
      <c r="AY179" s="189" t="s">
        <v>118</v>
      </c>
    </row>
    <row r="180" s="13" customFormat="1">
      <c r="A180" s="13"/>
      <c r="B180" s="180"/>
      <c r="C180" s="13"/>
      <c r="D180" s="181" t="s">
        <v>130</v>
      </c>
      <c r="E180" s="182" t="s">
        <v>1</v>
      </c>
      <c r="F180" s="183" t="s">
        <v>211</v>
      </c>
      <c r="G180" s="13"/>
      <c r="H180" s="182" t="s">
        <v>1</v>
      </c>
      <c r="I180" s="184"/>
      <c r="J180" s="13"/>
      <c r="K180" s="13"/>
      <c r="L180" s="180"/>
      <c r="M180" s="185"/>
      <c r="N180" s="186"/>
      <c r="O180" s="186"/>
      <c r="P180" s="186"/>
      <c r="Q180" s="186"/>
      <c r="R180" s="186"/>
      <c r="S180" s="186"/>
      <c r="T180" s="18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182" t="s">
        <v>130</v>
      </c>
      <c r="AU180" s="182" t="s">
        <v>81</v>
      </c>
      <c r="AV180" s="13" t="s">
        <v>79</v>
      </c>
      <c r="AW180" s="13" t="s">
        <v>31</v>
      </c>
      <c r="AX180" s="13" t="s">
        <v>74</v>
      </c>
      <c r="AY180" s="182" t="s">
        <v>118</v>
      </c>
    </row>
    <row r="181" s="14" customFormat="1">
      <c r="A181" s="14"/>
      <c r="B181" s="188"/>
      <c r="C181" s="14"/>
      <c r="D181" s="181" t="s">
        <v>130</v>
      </c>
      <c r="E181" s="189" t="s">
        <v>1</v>
      </c>
      <c r="F181" s="190" t="s">
        <v>212</v>
      </c>
      <c r="G181" s="14"/>
      <c r="H181" s="191">
        <v>3.0449999999999999</v>
      </c>
      <c r="I181" s="192"/>
      <c r="J181" s="14"/>
      <c r="K181" s="14"/>
      <c r="L181" s="188"/>
      <c r="M181" s="193"/>
      <c r="N181" s="194"/>
      <c r="O181" s="194"/>
      <c r="P181" s="194"/>
      <c r="Q181" s="194"/>
      <c r="R181" s="194"/>
      <c r="S181" s="194"/>
      <c r="T181" s="195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189" t="s">
        <v>130</v>
      </c>
      <c r="AU181" s="189" t="s">
        <v>81</v>
      </c>
      <c r="AV181" s="14" t="s">
        <v>81</v>
      </c>
      <c r="AW181" s="14" t="s">
        <v>31</v>
      </c>
      <c r="AX181" s="14" t="s">
        <v>74</v>
      </c>
      <c r="AY181" s="189" t="s">
        <v>118</v>
      </c>
    </row>
    <row r="182" s="15" customFormat="1">
      <c r="A182" s="15"/>
      <c r="B182" s="196"/>
      <c r="C182" s="15"/>
      <c r="D182" s="181" t="s">
        <v>130</v>
      </c>
      <c r="E182" s="197" t="s">
        <v>1</v>
      </c>
      <c r="F182" s="198" t="s">
        <v>136</v>
      </c>
      <c r="G182" s="15"/>
      <c r="H182" s="199">
        <v>53.440000000000005</v>
      </c>
      <c r="I182" s="200"/>
      <c r="J182" s="15"/>
      <c r="K182" s="15"/>
      <c r="L182" s="196"/>
      <c r="M182" s="201"/>
      <c r="N182" s="202"/>
      <c r="O182" s="202"/>
      <c r="P182" s="202"/>
      <c r="Q182" s="202"/>
      <c r="R182" s="202"/>
      <c r="S182" s="202"/>
      <c r="T182" s="203"/>
      <c r="U182" s="15"/>
      <c r="V182" s="15"/>
      <c r="W182" s="15"/>
      <c r="X182" s="15"/>
      <c r="Y182" s="15"/>
      <c r="Z182" s="15"/>
      <c r="AA182" s="15"/>
      <c r="AB182" s="15"/>
      <c r="AC182" s="15"/>
      <c r="AD182" s="15"/>
      <c r="AE182" s="15"/>
      <c r="AT182" s="197" t="s">
        <v>130</v>
      </c>
      <c r="AU182" s="197" t="s">
        <v>81</v>
      </c>
      <c r="AV182" s="15" t="s">
        <v>124</v>
      </c>
      <c r="AW182" s="15" t="s">
        <v>31</v>
      </c>
      <c r="AX182" s="15" t="s">
        <v>79</v>
      </c>
      <c r="AY182" s="197" t="s">
        <v>118</v>
      </c>
    </row>
    <row r="183" s="2" customFormat="1" ht="24.15" customHeight="1">
      <c r="A183" s="37"/>
      <c r="B183" s="165"/>
      <c r="C183" s="166" t="s">
        <v>213</v>
      </c>
      <c r="D183" s="166" t="s">
        <v>120</v>
      </c>
      <c r="E183" s="167" t="s">
        <v>214</v>
      </c>
      <c r="F183" s="168" t="s">
        <v>215</v>
      </c>
      <c r="G183" s="169" t="s">
        <v>140</v>
      </c>
      <c r="H183" s="170">
        <v>64.525000000000006</v>
      </c>
      <c r="I183" s="171"/>
      <c r="J183" s="172">
        <f>ROUND(I183*H183,2)</f>
        <v>0</v>
      </c>
      <c r="K183" s="173"/>
      <c r="L183" s="38"/>
      <c r="M183" s="174" t="s">
        <v>1</v>
      </c>
      <c r="N183" s="175" t="s">
        <v>39</v>
      </c>
      <c r="O183" s="76"/>
      <c r="P183" s="176">
        <f>O183*H183</f>
        <v>0</v>
      </c>
      <c r="Q183" s="176">
        <v>0</v>
      </c>
      <c r="R183" s="176">
        <f>Q183*H183</f>
        <v>0</v>
      </c>
      <c r="S183" s="176">
        <v>0.16500000000000001</v>
      </c>
      <c r="T183" s="177">
        <f>S183*H183</f>
        <v>10.646625000000002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178" t="s">
        <v>124</v>
      </c>
      <c r="AT183" s="178" t="s">
        <v>120</v>
      </c>
      <c r="AU183" s="178" t="s">
        <v>81</v>
      </c>
      <c r="AY183" s="18" t="s">
        <v>118</v>
      </c>
      <c r="BE183" s="179">
        <f>IF(N183="základní",J183,0)</f>
        <v>0</v>
      </c>
      <c r="BF183" s="179">
        <f>IF(N183="snížená",J183,0)</f>
        <v>0</v>
      </c>
      <c r="BG183" s="179">
        <f>IF(N183="zákl. přenesená",J183,0)</f>
        <v>0</v>
      </c>
      <c r="BH183" s="179">
        <f>IF(N183="sníž. přenesená",J183,0)</f>
        <v>0</v>
      </c>
      <c r="BI183" s="179">
        <f>IF(N183="nulová",J183,0)</f>
        <v>0</v>
      </c>
      <c r="BJ183" s="18" t="s">
        <v>79</v>
      </c>
      <c r="BK183" s="179">
        <f>ROUND(I183*H183,2)</f>
        <v>0</v>
      </c>
      <c r="BL183" s="18" t="s">
        <v>124</v>
      </c>
      <c r="BM183" s="178" t="s">
        <v>216</v>
      </c>
    </row>
    <row r="184" s="13" customFormat="1">
      <c r="A184" s="13"/>
      <c r="B184" s="180"/>
      <c r="C184" s="13"/>
      <c r="D184" s="181" t="s">
        <v>130</v>
      </c>
      <c r="E184" s="182" t="s">
        <v>1</v>
      </c>
      <c r="F184" s="183" t="s">
        <v>217</v>
      </c>
      <c r="G184" s="13"/>
      <c r="H184" s="182" t="s">
        <v>1</v>
      </c>
      <c r="I184" s="184"/>
      <c r="J184" s="13"/>
      <c r="K184" s="13"/>
      <c r="L184" s="180"/>
      <c r="M184" s="185"/>
      <c r="N184" s="186"/>
      <c r="O184" s="186"/>
      <c r="P184" s="186"/>
      <c r="Q184" s="186"/>
      <c r="R184" s="186"/>
      <c r="S184" s="186"/>
      <c r="T184" s="187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182" t="s">
        <v>130</v>
      </c>
      <c r="AU184" s="182" t="s">
        <v>81</v>
      </c>
      <c r="AV184" s="13" t="s">
        <v>79</v>
      </c>
      <c r="AW184" s="13" t="s">
        <v>31</v>
      </c>
      <c r="AX184" s="13" t="s">
        <v>74</v>
      </c>
      <c r="AY184" s="182" t="s">
        <v>118</v>
      </c>
    </row>
    <row r="185" s="14" customFormat="1">
      <c r="A185" s="14"/>
      <c r="B185" s="188"/>
      <c r="C185" s="14"/>
      <c r="D185" s="181" t="s">
        <v>130</v>
      </c>
      <c r="E185" s="189" t="s">
        <v>1</v>
      </c>
      <c r="F185" s="190" t="s">
        <v>218</v>
      </c>
      <c r="G185" s="14"/>
      <c r="H185" s="191">
        <v>64.525000000000006</v>
      </c>
      <c r="I185" s="192"/>
      <c r="J185" s="14"/>
      <c r="K185" s="14"/>
      <c r="L185" s="188"/>
      <c r="M185" s="193"/>
      <c r="N185" s="194"/>
      <c r="O185" s="194"/>
      <c r="P185" s="194"/>
      <c r="Q185" s="194"/>
      <c r="R185" s="194"/>
      <c r="S185" s="194"/>
      <c r="T185" s="195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189" t="s">
        <v>130</v>
      </c>
      <c r="AU185" s="189" t="s">
        <v>81</v>
      </c>
      <c r="AV185" s="14" t="s">
        <v>81</v>
      </c>
      <c r="AW185" s="14" t="s">
        <v>31</v>
      </c>
      <c r="AX185" s="14" t="s">
        <v>79</v>
      </c>
      <c r="AY185" s="189" t="s">
        <v>118</v>
      </c>
    </row>
    <row r="186" s="2" customFormat="1" ht="24.15" customHeight="1">
      <c r="A186" s="37"/>
      <c r="B186" s="165"/>
      <c r="C186" s="166" t="s">
        <v>219</v>
      </c>
      <c r="D186" s="166" t="s">
        <v>120</v>
      </c>
      <c r="E186" s="167" t="s">
        <v>220</v>
      </c>
      <c r="F186" s="168" t="s">
        <v>221</v>
      </c>
      <c r="G186" s="169" t="s">
        <v>140</v>
      </c>
      <c r="H186" s="170">
        <v>8.6880000000000006</v>
      </c>
      <c r="I186" s="171"/>
      <c r="J186" s="172">
        <f>ROUND(I186*H186,2)</f>
        <v>0</v>
      </c>
      <c r="K186" s="173"/>
      <c r="L186" s="38"/>
      <c r="M186" s="174" t="s">
        <v>1</v>
      </c>
      <c r="N186" s="175" t="s">
        <v>39</v>
      </c>
      <c r="O186" s="76"/>
      <c r="P186" s="176">
        <f>O186*H186</f>
        <v>0</v>
      </c>
      <c r="Q186" s="176">
        <v>0</v>
      </c>
      <c r="R186" s="176">
        <f>Q186*H186</f>
        <v>0</v>
      </c>
      <c r="S186" s="176">
        <v>0.432</v>
      </c>
      <c r="T186" s="177">
        <f>S186*H186</f>
        <v>3.7532160000000001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178" t="s">
        <v>124</v>
      </c>
      <c r="AT186" s="178" t="s">
        <v>120</v>
      </c>
      <c r="AU186" s="178" t="s">
        <v>81</v>
      </c>
      <c r="AY186" s="18" t="s">
        <v>118</v>
      </c>
      <c r="BE186" s="179">
        <f>IF(N186="základní",J186,0)</f>
        <v>0</v>
      </c>
      <c r="BF186" s="179">
        <f>IF(N186="snížená",J186,0)</f>
        <v>0</v>
      </c>
      <c r="BG186" s="179">
        <f>IF(N186="zákl. přenesená",J186,0)</f>
        <v>0</v>
      </c>
      <c r="BH186" s="179">
        <f>IF(N186="sníž. přenesená",J186,0)</f>
        <v>0</v>
      </c>
      <c r="BI186" s="179">
        <f>IF(N186="nulová",J186,0)</f>
        <v>0</v>
      </c>
      <c r="BJ186" s="18" t="s">
        <v>79</v>
      </c>
      <c r="BK186" s="179">
        <f>ROUND(I186*H186,2)</f>
        <v>0</v>
      </c>
      <c r="BL186" s="18" t="s">
        <v>124</v>
      </c>
      <c r="BM186" s="178" t="s">
        <v>222</v>
      </c>
    </row>
    <row r="187" s="13" customFormat="1">
      <c r="A187" s="13"/>
      <c r="B187" s="180"/>
      <c r="C187" s="13"/>
      <c r="D187" s="181" t="s">
        <v>130</v>
      </c>
      <c r="E187" s="182" t="s">
        <v>1</v>
      </c>
      <c r="F187" s="183" t="s">
        <v>223</v>
      </c>
      <c r="G187" s="13"/>
      <c r="H187" s="182" t="s">
        <v>1</v>
      </c>
      <c r="I187" s="184"/>
      <c r="J187" s="13"/>
      <c r="K187" s="13"/>
      <c r="L187" s="180"/>
      <c r="M187" s="185"/>
      <c r="N187" s="186"/>
      <c r="O187" s="186"/>
      <c r="P187" s="186"/>
      <c r="Q187" s="186"/>
      <c r="R187" s="186"/>
      <c r="S187" s="186"/>
      <c r="T187" s="187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182" t="s">
        <v>130</v>
      </c>
      <c r="AU187" s="182" t="s">
        <v>81</v>
      </c>
      <c r="AV187" s="13" t="s">
        <v>79</v>
      </c>
      <c r="AW187" s="13" t="s">
        <v>31</v>
      </c>
      <c r="AX187" s="13" t="s">
        <v>74</v>
      </c>
      <c r="AY187" s="182" t="s">
        <v>118</v>
      </c>
    </row>
    <row r="188" s="14" customFormat="1">
      <c r="A188" s="14"/>
      <c r="B188" s="188"/>
      <c r="C188" s="14"/>
      <c r="D188" s="181" t="s">
        <v>130</v>
      </c>
      <c r="E188" s="189" t="s">
        <v>1</v>
      </c>
      <c r="F188" s="190" t="s">
        <v>224</v>
      </c>
      <c r="G188" s="14"/>
      <c r="H188" s="191">
        <v>8.6880000000000006</v>
      </c>
      <c r="I188" s="192"/>
      <c r="J188" s="14"/>
      <c r="K188" s="14"/>
      <c r="L188" s="188"/>
      <c r="M188" s="193"/>
      <c r="N188" s="194"/>
      <c r="O188" s="194"/>
      <c r="P188" s="194"/>
      <c r="Q188" s="194"/>
      <c r="R188" s="194"/>
      <c r="S188" s="194"/>
      <c r="T188" s="195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189" t="s">
        <v>130</v>
      </c>
      <c r="AU188" s="189" t="s">
        <v>81</v>
      </c>
      <c r="AV188" s="14" t="s">
        <v>81</v>
      </c>
      <c r="AW188" s="14" t="s">
        <v>31</v>
      </c>
      <c r="AX188" s="14" t="s">
        <v>79</v>
      </c>
      <c r="AY188" s="189" t="s">
        <v>118</v>
      </c>
    </row>
    <row r="189" s="2" customFormat="1" ht="24.15" customHeight="1">
      <c r="A189" s="37"/>
      <c r="B189" s="165"/>
      <c r="C189" s="166" t="s">
        <v>225</v>
      </c>
      <c r="D189" s="166" t="s">
        <v>120</v>
      </c>
      <c r="E189" s="167" t="s">
        <v>226</v>
      </c>
      <c r="F189" s="168" t="s">
        <v>227</v>
      </c>
      <c r="G189" s="169" t="s">
        <v>172</v>
      </c>
      <c r="H189" s="170">
        <v>1.982</v>
      </c>
      <c r="I189" s="171"/>
      <c r="J189" s="172">
        <f>ROUND(I189*H189,2)</f>
        <v>0</v>
      </c>
      <c r="K189" s="173"/>
      <c r="L189" s="38"/>
      <c r="M189" s="174" t="s">
        <v>1</v>
      </c>
      <c r="N189" s="175" t="s">
        <v>39</v>
      </c>
      <c r="O189" s="76"/>
      <c r="P189" s="176">
        <f>O189*H189</f>
        <v>0</v>
      </c>
      <c r="Q189" s="176">
        <v>0</v>
      </c>
      <c r="R189" s="176">
        <f>Q189*H189</f>
        <v>0</v>
      </c>
      <c r="S189" s="176">
        <v>1.2609999999999999</v>
      </c>
      <c r="T189" s="177">
        <f>S189*H189</f>
        <v>2.4993019999999997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178" t="s">
        <v>124</v>
      </c>
      <c r="AT189" s="178" t="s">
        <v>120</v>
      </c>
      <c r="AU189" s="178" t="s">
        <v>81</v>
      </c>
      <c r="AY189" s="18" t="s">
        <v>118</v>
      </c>
      <c r="BE189" s="179">
        <f>IF(N189="základní",J189,0)</f>
        <v>0</v>
      </c>
      <c r="BF189" s="179">
        <f>IF(N189="snížená",J189,0)</f>
        <v>0</v>
      </c>
      <c r="BG189" s="179">
        <f>IF(N189="zákl. přenesená",J189,0)</f>
        <v>0</v>
      </c>
      <c r="BH189" s="179">
        <f>IF(N189="sníž. přenesená",J189,0)</f>
        <v>0</v>
      </c>
      <c r="BI189" s="179">
        <f>IF(N189="nulová",J189,0)</f>
        <v>0</v>
      </c>
      <c r="BJ189" s="18" t="s">
        <v>79</v>
      </c>
      <c r="BK189" s="179">
        <f>ROUND(I189*H189,2)</f>
        <v>0</v>
      </c>
      <c r="BL189" s="18" t="s">
        <v>124</v>
      </c>
      <c r="BM189" s="178" t="s">
        <v>228</v>
      </c>
    </row>
    <row r="190" s="13" customFormat="1">
      <c r="A190" s="13"/>
      <c r="B190" s="180"/>
      <c r="C190" s="13"/>
      <c r="D190" s="181" t="s">
        <v>130</v>
      </c>
      <c r="E190" s="182" t="s">
        <v>1</v>
      </c>
      <c r="F190" s="183" t="s">
        <v>229</v>
      </c>
      <c r="G190" s="13"/>
      <c r="H190" s="182" t="s">
        <v>1</v>
      </c>
      <c r="I190" s="184"/>
      <c r="J190" s="13"/>
      <c r="K190" s="13"/>
      <c r="L190" s="180"/>
      <c r="M190" s="185"/>
      <c r="N190" s="186"/>
      <c r="O190" s="186"/>
      <c r="P190" s="186"/>
      <c r="Q190" s="186"/>
      <c r="R190" s="186"/>
      <c r="S190" s="186"/>
      <c r="T190" s="187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182" t="s">
        <v>130</v>
      </c>
      <c r="AU190" s="182" t="s">
        <v>81</v>
      </c>
      <c r="AV190" s="13" t="s">
        <v>79</v>
      </c>
      <c r="AW190" s="13" t="s">
        <v>31</v>
      </c>
      <c r="AX190" s="13" t="s">
        <v>74</v>
      </c>
      <c r="AY190" s="182" t="s">
        <v>118</v>
      </c>
    </row>
    <row r="191" s="14" customFormat="1">
      <c r="A191" s="14"/>
      <c r="B191" s="188"/>
      <c r="C191" s="14"/>
      <c r="D191" s="181" t="s">
        <v>130</v>
      </c>
      <c r="E191" s="189" t="s">
        <v>1</v>
      </c>
      <c r="F191" s="190" t="s">
        <v>230</v>
      </c>
      <c r="G191" s="14"/>
      <c r="H191" s="191">
        <v>1.3799999999999999</v>
      </c>
      <c r="I191" s="192"/>
      <c r="J191" s="14"/>
      <c r="K191" s="14"/>
      <c r="L191" s="188"/>
      <c r="M191" s="193"/>
      <c r="N191" s="194"/>
      <c r="O191" s="194"/>
      <c r="P191" s="194"/>
      <c r="Q191" s="194"/>
      <c r="R191" s="194"/>
      <c r="S191" s="194"/>
      <c r="T191" s="195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189" t="s">
        <v>130</v>
      </c>
      <c r="AU191" s="189" t="s">
        <v>81</v>
      </c>
      <c r="AV191" s="14" t="s">
        <v>81</v>
      </c>
      <c r="AW191" s="14" t="s">
        <v>31</v>
      </c>
      <c r="AX191" s="14" t="s">
        <v>74</v>
      </c>
      <c r="AY191" s="189" t="s">
        <v>118</v>
      </c>
    </row>
    <row r="192" s="14" customFormat="1">
      <c r="A192" s="14"/>
      <c r="B192" s="188"/>
      <c r="C192" s="14"/>
      <c r="D192" s="181" t="s">
        <v>130</v>
      </c>
      <c r="E192" s="189" t="s">
        <v>1</v>
      </c>
      <c r="F192" s="190" t="s">
        <v>231</v>
      </c>
      <c r="G192" s="14"/>
      <c r="H192" s="191">
        <v>0.60199999999999998</v>
      </c>
      <c r="I192" s="192"/>
      <c r="J192" s="14"/>
      <c r="K192" s="14"/>
      <c r="L192" s="188"/>
      <c r="M192" s="193"/>
      <c r="N192" s="194"/>
      <c r="O192" s="194"/>
      <c r="P192" s="194"/>
      <c r="Q192" s="194"/>
      <c r="R192" s="194"/>
      <c r="S192" s="194"/>
      <c r="T192" s="195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189" t="s">
        <v>130</v>
      </c>
      <c r="AU192" s="189" t="s">
        <v>81</v>
      </c>
      <c r="AV192" s="14" t="s">
        <v>81</v>
      </c>
      <c r="AW192" s="14" t="s">
        <v>31</v>
      </c>
      <c r="AX192" s="14" t="s">
        <v>74</v>
      </c>
      <c r="AY192" s="189" t="s">
        <v>118</v>
      </c>
    </row>
    <row r="193" s="15" customFormat="1">
      <c r="A193" s="15"/>
      <c r="B193" s="196"/>
      <c r="C193" s="15"/>
      <c r="D193" s="181" t="s">
        <v>130</v>
      </c>
      <c r="E193" s="197" t="s">
        <v>1</v>
      </c>
      <c r="F193" s="198" t="s">
        <v>136</v>
      </c>
      <c r="G193" s="15"/>
      <c r="H193" s="199">
        <v>1.9819999999999998</v>
      </c>
      <c r="I193" s="200"/>
      <c r="J193" s="15"/>
      <c r="K193" s="15"/>
      <c r="L193" s="196"/>
      <c r="M193" s="201"/>
      <c r="N193" s="202"/>
      <c r="O193" s="202"/>
      <c r="P193" s="202"/>
      <c r="Q193" s="202"/>
      <c r="R193" s="202"/>
      <c r="S193" s="202"/>
      <c r="T193" s="203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197" t="s">
        <v>130</v>
      </c>
      <c r="AU193" s="197" t="s">
        <v>81</v>
      </c>
      <c r="AV193" s="15" t="s">
        <v>124</v>
      </c>
      <c r="AW193" s="15" t="s">
        <v>31</v>
      </c>
      <c r="AX193" s="15" t="s">
        <v>79</v>
      </c>
      <c r="AY193" s="197" t="s">
        <v>118</v>
      </c>
    </row>
    <row r="194" s="2" customFormat="1" ht="37.8" customHeight="1">
      <c r="A194" s="37"/>
      <c r="B194" s="165"/>
      <c r="C194" s="166" t="s">
        <v>232</v>
      </c>
      <c r="D194" s="166" t="s">
        <v>120</v>
      </c>
      <c r="E194" s="167" t="s">
        <v>233</v>
      </c>
      <c r="F194" s="168" t="s">
        <v>234</v>
      </c>
      <c r="G194" s="169" t="s">
        <v>128</v>
      </c>
      <c r="H194" s="170">
        <v>3.1179999999999999</v>
      </c>
      <c r="I194" s="171"/>
      <c r="J194" s="172">
        <f>ROUND(I194*H194,2)</f>
        <v>0</v>
      </c>
      <c r="K194" s="173"/>
      <c r="L194" s="38"/>
      <c r="M194" s="174" t="s">
        <v>1</v>
      </c>
      <c r="N194" s="175" t="s">
        <v>39</v>
      </c>
      <c r="O194" s="76"/>
      <c r="P194" s="176">
        <f>O194*H194</f>
        <v>0</v>
      </c>
      <c r="Q194" s="176">
        <v>0</v>
      </c>
      <c r="R194" s="176">
        <f>Q194*H194</f>
        <v>0</v>
      </c>
      <c r="S194" s="176">
        <v>2.2000000000000002</v>
      </c>
      <c r="T194" s="177">
        <f>S194*H194</f>
        <v>6.8596000000000004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178" t="s">
        <v>124</v>
      </c>
      <c r="AT194" s="178" t="s">
        <v>120</v>
      </c>
      <c r="AU194" s="178" t="s">
        <v>81</v>
      </c>
      <c r="AY194" s="18" t="s">
        <v>118</v>
      </c>
      <c r="BE194" s="179">
        <f>IF(N194="základní",J194,0)</f>
        <v>0</v>
      </c>
      <c r="BF194" s="179">
        <f>IF(N194="snížená",J194,0)</f>
        <v>0</v>
      </c>
      <c r="BG194" s="179">
        <f>IF(N194="zákl. přenesená",J194,0)</f>
        <v>0</v>
      </c>
      <c r="BH194" s="179">
        <f>IF(N194="sníž. přenesená",J194,0)</f>
        <v>0</v>
      </c>
      <c r="BI194" s="179">
        <f>IF(N194="nulová",J194,0)</f>
        <v>0</v>
      </c>
      <c r="BJ194" s="18" t="s">
        <v>79</v>
      </c>
      <c r="BK194" s="179">
        <f>ROUND(I194*H194,2)</f>
        <v>0</v>
      </c>
      <c r="BL194" s="18" t="s">
        <v>124</v>
      </c>
      <c r="BM194" s="178" t="s">
        <v>235</v>
      </c>
    </row>
    <row r="195" s="13" customFormat="1">
      <c r="A195" s="13"/>
      <c r="B195" s="180"/>
      <c r="C195" s="13"/>
      <c r="D195" s="181" t="s">
        <v>130</v>
      </c>
      <c r="E195" s="182" t="s">
        <v>1</v>
      </c>
      <c r="F195" s="183" t="s">
        <v>211</v>
      </c>
      <c r="G195" s="13"/>
      <c r="H195" s="182" t="s">
        <v>1</v>
      </c>
      <c r="I195" s="184"/>
      <c r="J195" s="13"/>
      <c r="K195" s="13"/>
      <c r="L195" s="180"/>
      <c r="M195" s="185"/>
      <c r="N195" s="186"/>
      <c r="O195" s="186"/>
      <c r="P195" s="186"/>
      <c r="Q195" s="186"/>
      <c r="R195" s="186"/>
      <c r="S195" s="186"/>
      <c r="T195" s="187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182" t="s">
        <v>130</v>
      </c>
      <c r="AU195" s="182" t="s">
        <v>81</v>
      </c>
      <c r="AV195" s="13" t="s">
        <v>79</v>
      </c>
      <c r="AW195" s="13" t="s">
        <v>31</v>
      </c>
      <c r="AX195" s="13" t="s">
        <v>74</v>
      </c>
      <c r="AY195" s="182" t="s">
        <v>118</v>
      </c>
    </row>
    <row r="196" s="14" customFormat="1">
      <c r="A196" s="14"/>
      <c r="B196" s="188"/>
      <c r="C196" s="14"/>
      <c r="D196" s="181" t="s">
        <v>130</v>
      </c>
      <c r="E196" s="189" t="s">
        <v>1</v>
      </c>
      <c r="F196" s="190" t="s">
        <v>236</v>
      </c>
      <c r="G196" s="14"/>
      <c r="H196" s="191">
        <v>3.1179999999999999</v>
      </c>
      <c r="I196" s="192"/>
      <c r="J196" s="14"/>
      <c r="K196" s="14"/>
      <c r="L196" s="188"/>
      <c r="M196" s="193"/>
      <c r="N196" s="194"/>
      <c r="O196" s="194"/>
      <c r="P196" s="194"/>
      <c r="Q196" s="194"/>
      <c r="R196" s="194"/>
      <c r="S196" s="194"/>
      <c r="T196" s="195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189" t="s">
        <v>130</v>
      </c>
      <c r="AU196" s="189" t="s">
        <v>81</v>
      </c>
      <c r="AV196" s="14" t="s">
        <v>81</v>
      </c>
      <c r="AW196" s="14" t="s">
        <v>31</v>
      </c>
      <c r="AX196" s="14" t="s">
        <v>79</v>
      </c>
      <c r="AY196" s="189" t="s">
        <v>118</v>
      </c>
    </row>
    <row r="197" s="2" customFormat="1" ht="37.8" customHeight="1">
      <c r="A197" s="37"/>
      <c r="B197" s="165"/>
      <c r="C197" s="166" t="s">
        <v>237</v>
      </c>
      <c r="D197" s="166" t="s">
        <v>120</v>
      </c>
      <c r="E197" s="167" t="s">
        <v>238</v>
      </c>
      <c r="F197" s="168" t="s">
        <v>239</v>
      </c>
      <c r="G197" s="169" t="s">
        <v>128</v>
      </c>
      <c r="H197" s="170">
        <v>15.635</v>
      </c>
      <c r="I197" s="171"/>
      <c r="J197" s="172">
        <f>ROUND(I197*H197,2)</f>
        <v>0</v>
      </c>
      <c r="K197" s="173"/>
      <c r="L197" s="38"/>
      <c r="M197" s="174" t="s">
        <v>1</v>
      </c>
      <c r="N197" s="175" t="s">
        <v>39</v>
      </c>
      <c r="O197" s="76"/>
      <c r="P197" s="176">
        <f>O197*H197</f>
        <v>0</v>
      </c>
      <c r="Q197" s="176">
        <v>0</v>
      </c>
      <c r="R197" s="176">
        <f>Q197*H197</f>
        <v>0</v>
      </c>
      <c r="S197" s="176">
        <v>2.2000000000000002</v>
      </c>
      <c r="T197" s="177">
        <f>S197*H197</f>
        <v>34.397000000000006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178" t="s">
        <v>124</v>
      </c>
      <c r="AT197" s="178" t="s">
        <v>120</v>
      </c>
      <c r="AU197" s="178" t="s">
        <v>81</v>
      </c>
      <c r="AY197" s="18" t="s">
        <v>118</v>
      </c>
      <c r="BE197" s="179">
        <f>IF(N197="základní",J197,0)</f>
        <v>0</v>
      </c>
      <c r="BF197" s="179">
        <f>IF(N197="snížená",J197,0)</f>
        <v>0</v>
      </c>
      <c r="BG197" s="179">
        <f>IF(N197="zákl. přenesená",J197,0)</f>
        <v>0</v>
      </c>
      <c r="BH197" s="179">
        <f>IF(N197="sníž. přenesená",J197,0)</f>
        <v>0</v>
      </c>
      <c r="BI197" s="179">
        <f>IF(N197="nulová",J197,0)</f>
        <v>0</v>
      </c>
      <c r="BJ197" s="18" t="s">
        <v>79</v>
      </c>
      <c r="BK197" s="179">
        <f>ROUND(I197*H197,2)</f>
        <v>0</v>
      </c>
      <c r="BL197" s="18" t="s">
        <v>124</v>
      </c>
      <c r="BM197" s="178" t="s">
        <v>240</v>
      </c>
    </row>
    <row r="198" s="13" customFormat="1">
      <c r="A198" s="13"/>
      <c r="B198" s="180"/>
      <c r="C198" s="13"/>
      <c r="D198" s="181" t="s">
        <v>130</v>
      </c>
      <c r="E198" s="182" t="s">
        <v>1</v>
      </c>
      <c r="F198" s="183" t="s">
        <v>241</v>
      </c>
      <c r="G198" s="13"/>
      <c r="H198" s="182" t="s">
        <v>1</v>
      </c>
      <c r="I198" s="184"/>
      <c r="J198" s="13"/>
      <c r="K198" s="13"/>
      <c r="L198" s="180"/>
      <c r="M198" s="185"/>
      <c r="N198" s="186"/>
      <c r="O198" s="186"/>
      <c r="P198" s="186"/>
      <c r="Q198" s="186"/>
      <c r="R198" s="186"/>
      <c r="S198" s="186"/>
      <c r="T198" s="187"/>
      <c r="U198" s="13"/>
      <c r="V198" s="13"/>
      <c r="W198" s="13"/>
      <c r="X198" s="13"/>
      <c r="Y198" s="13"/>
      <c r="Z198" s="13"/>
      <c r="AA198" s="13"/>
      <c r="AB198" s="13"/>
      <c r="AC198" s="13"/>
      <c r="AD198" s="13"/>
      <c r="AE198" s="13"/>
      <c r="AT198" s="182" t="s">
        <v>130</v>
      </c>
      <c r="AU198" s="182" t="s">
        <v>81</v>
      </c>
      <c r="AV198" s="13" t="s">
        <v>79</v>
      </c>
      <c r="AW198" s="13" t="s">
        <v>31</v>
      </c>
      <c r="AX198" s="13" t="s">
        <v>74</v>
      </c>
      <c r="AY198" s="182" t="s">
        <v>118</v>
      </c>
    </row>
    <row r="199" s="14" customFormat="1">
      <c r="A199" s="14"/>
      <c r="B199" s="188"/>
      <c r="C199" s="14"/>
      <c r="D199" s="181" t="s">
        <v>130</v>
      </c>
      <c r="E199" s="189" t="s">
        <v>1</v>
      </c>
      <c r="F199" s="190" t="s">
        <v>242</v>
      </c>
      <c r="G199" s="14"/>
      <c r="H199" s="191">
        <v>12.035</v>
      </c>
      <c r="I199" s="192"/>
      <c r="J199" s="14"/>
      <c r="K199" s="14"/>
      <c r="L199" s="188"/>
      <c r="M199" s="193"/>
      <c r="N199" s="194"/>
      <c r="O199" s="194"/>
      <c r="P199" s="194"/>
      <c r="Q199" s="194"/>
      <c r="R199" s="194"/>
      <c r="S199" s="194"/>
      <c r="T199" s="195"/>
      <c r="U199" s="14"/>
      <c r="V199" s="14"/>
      <c r="W199" s="14"/>
      <c r="X199" s="14"/>
      <c r="Y199" s="14"/>
      <c r="Z199" s="14"/>
      <c r="AA199" s="14"/>
      <c r="AB199" s="14"/>
      <c r="AC199" s="14"/>
      <c r="AD199" s="14"/>
      <c r="AE199" s="14"/>
      <c r="AT199" s="189" t="s">
        <v>130</v>
      </c>
      <c r="AU199" s="189" t="s">
        <v>81</v>
      </c>
      <c r="AV199" s="14" t="s">
        <v>81</v>
      </c>
      <c r="AW199" s="14" t="s">
        <v>31</v>
      </c>
      <c r="AX199" s="14" t="s">
        <v>74</v>
      </c>
      <c r="AY199" s="189" t="s">
        <v>118</v>
      </c>
    </row>
    <row r="200" s="13" customFormat="1">
      <c r="A200" s="13"/>
      <c r="B200" s="180"/>
      <c r="C200" s="13"/>
      <c r="D200" s="181" t="s">
        <v>130</v>
      </c>
      <c r="E200" s="182" t="s">
        <v>1</v>
      </c>
      <c r="F200" s="183" t="s">
        <v>243</v>
      </c>
      <c r="G200" s="13"/>
      <c r="H200" s="182" t="s">
        <v>1</v>
      </c>
      <c r="I200" s="184"/>
      <c r="J200" s="13"/>
      <c r="K200" s="13"/>
      <c r="L200" s="180"/>
      <c r="M200" s="185"/>
      <c r="N200" s="186"/>
      <c r="O200" s="186"/>
      <c r="P200" s="186"/>
      <c r="Q200" s="186"/>
      <c r="R200" s="186"/>
      <c r="S200" s="186"/>
      <c r="T200" s="187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182" t="s">
        <v>130</v>
      </c>
      <c r="AU200" s="182" t="s">
        <v>81</v>
      </c>
      <c r="AV200" s="13" t="s">
        <v>79</v>
      </c>
      <c r="AW200" s="13" t="s">
        <v>31</v>
      </c>
      <c r="AX200" s="13" t="s">
        <v>74</v>
      </c>
      <c r="AY200" s="182" t="s">
        <v>118</v>
      </c>
    </row>
    <row r="201" s="14" customFormat="1">
      <c r="A201" s="14"/>
      <c r="B201" s="188"/>
      <c r="C201" s="14"/>
      <c r="D201" s="181" t="s">
        <v>130</v>
      </c>
      <c r="E201" s="189" t="s">
        <v>1</v>
      </c>
      <c r="F201" s="190" t="s">
        <v>244</v>
      </c>
      <c r="G201" s="14"/>
      <c r="H201" s="191">
        <v>3.6000000000000001</v>
      </c>
      <c r="I201" s="192"/>
      <c r="J201" s="14"/>
      <c r="K201" s="14"/>
      <c r="L201" s="188"/>
      <c r="M201" s="193"/>
      <c r="N201" s="194"/>
      <c r="O201" s="194"/>
      <c r="P201" s="194"/>
      <c r="Q201" s="194"/>
      <c r="R201" s="194"/>
      <c r="S201" s="194"/>
      <c r="T201" s="195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189" t="s">
        <v>130</v>
      </c>
      <c r="AU201" s="189" t="s">
        <v>81</v>
      </c>
      <c r="AV201" s="14" t="s">
        <v>81</v>
      </c>
      <c r="AW201" s="14" t="s">
        <v>31</v>
      </c>
      <c r="AX201" s="14" t="s">
        <v>74</v>
      </c>
      <c r="AY201" s="189" t="s">
        <v>118</v>
      </c>
    </row>
    <row r="202" s="15" customFormat="1">
      <c r="A202" s="15"/>
      <c r="B202" s="196"/>
      <c r="C202" s="15"/>
      <c r="D202" s="181" t="s">
        <v>130</v>
      </c>
      <c r="E202" s="197" t="s">
        <v>1</v>
      </c>
      <c r="F202" s="198" t="s">
        <v>136</v>
      </c>
      <c r="G202" s="15"/>
      <c r="H202" s="199">
        <v>15.635</v>
      </c>
      <c r="I202" s="200"/>
      <c r="J202" s="15"/>
      <c r="K202" s="15"/>
      <c r="L202" s="196"/>
      <c r="M202" s="201"/>
      <c r="N202" s="202"/>
      <c r="O202" s="202"/>
      <c r="P202" s="202"/>
      <c r="Q202" s="202"/>
      <c r="R202" s="202"/>
      <c r="S202" s="202"/>
      <c r="T202" s="203"/>
      <c r="U202" s="15"/>
      <c r="V202" s="15"/>
      <c r="W202" s="15"/>
      <c r="X202" s="15"/>
      <c r="Y202" s="15"/>
      <c r="Z202" s="15"/>
      <c r="AA202" s="15"/>
      <c r="AB202" s="15"/>
      <c r="AC202" s="15"/>
      <c r="AD202" s="15"/>
      <c r="AE202" s="15"/>
      <c r="AT202" s="197" t="s">
        <v>130</v>
      </c>
      <c r="AU202" s="197" t="s">
        <v>81</v>
      </c>
      <c r="AV202" s="15" t="s">
        <v>124</v>
      </c>
      <c r="AW202" s="15" t="s">
        <v>31</v>
      </c>
      <c r="AX202" s="15" t="s">
        <v>79</v>
      </c>
      <c r="AY202" s="197" t="s">
        <v>118</v>
      </c>
    </row>
    <row r="203" s="2" customFormat="1" ht="24.15" customHeight="1">
      <c r="A203" s="37"/>
      <c r="B203" s="165"/>
      <c r="C203" s="166" t="s">
        <v>245</v>
      </c>
      <c r="D203" s="166" t="s">
        <v>120</v>
      </c>
      <c r="E203" s="167" t="s">
        <v>246</v>
      </c>
      <c r="F203" s="168" t="s">
        <v>247</v>
      </c>
      <c r="G203" s="169" t="s">
        <v>140</v>
      </c>
      <c r="H203" s="170">
        <v>69.694000000000003</v>
      </c>
      <c r="I203" s="171"/>
      <c r="J203" s="172">
        <f>ROUND(I203*H203,2)</f>
        <v>0</v>
      </c>
      <c r="K203" s="173"/>
      <c r="L203" s="38"/>
      <c r="M203" s="174" t="s">
        <v>1</v>
      </c>
      <c r="N203" s="175" t="s">
        <v>39</v>
      </c>
      <c r="O203" s="76"/>
      <c r="P203" s="176">
        <f>O203*H203</f>
        <v>0</v>
      </c>
      <c r="Q203" s="176">
        <v>0</v>
      </c>
      <c r="R203" s="176">
        <f>Q203*H203</f>
        <v>0</v>
      </c>
      <c r="S203" s="176">
        <v>0.035000000000000003</v>
      </c>
      <c r="T203" s="177">
        <f>S203*H203</f>
        <v>2.4392900000000002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178" t="s">
        <v>124</v>
      </c>
      <c r="AT203" s="178" t="s">
        <v>120</v>
      </c>
      <c r="AU203" s="178" t="s">
        <v>81</v>
      </c>
      <c r="AY203" s="18" t="s">
        <v>118</v>
      </c>
      <c r="BE203" s="179">
        <f>IF(N203="základní",J203,0)</f>
        <v>0</v>
      </c>
      <c r="BF203" s="179">
        <f>IF(N203="snížená",J203,0)</f>
        <v>0</v>
      </c>
      <c r="BG203" s="179">
        <f>IF(N203="zákl. přenesená",J203,0)</f>
        <v>0</v>
      </c>
      <c r="BH203" s="179">
        <f>IF(N203="sníž. přenesená",J203,0)</f>
        <v>0</v>
      </c>
      <c r="BI203" s="179">
        <f>IF(N203="nulová",J203,0)</f>
        <v>0</v>
      </c>
      <c r="BJ203" s="18" t="s">
        <v>79</v>
      </c>
      <c r="BK203" s="179">
        <f>ROUND(I203*H203,2)</f>
        <v>0</v>
      </c>
      <c r="BL203" s="18" t="s">
        <v>124</v>
      </c>
      <c r="BM203" s="178" t="s">
        <v>248</v>
      </c>
    </row>
    <row r="204" s="13" customFormat="1">
      <c r="A204" s="13"/>
      <c r="B204" s="180"/>
      <c r="C204" s="13"/>
      <c r="D204" s="181" t="s">
        <v>130</v>
      </c>
      <c r="E204" s="182" t="s">
        <v>1</v>
      </c>
      <c r="F204" s="183" t="s">
        <v>249</v>
      </c>
      <c r="G204" s="13"/>
      <c r="H204" s="182" t="s">
        <v>1</v>
      </c>
      <c r="I204" s="184"/>
      <c r="J204" s="13"/>
      <c r="K204" s="13"/>
      <c r="L204" s="180"/>
      <c r="M204" s="185"/>
      <c r="N204" s="186"/>
      <c r="O204" s="186"/>
      <c r="P204" s="186"/>
      <c r="Q204" s="186"/>
      <c r="R204" s="186"/>
      <c r="S204" s="186"/>
      <c r="T204" s="187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182" t="s">
        <v>130</v>
      </c>
      <c r="AU204" s="182" t="s">
        <v>81</v>
      </c>
      <c r="AV204" s="13" t="s">
        <v>79</v>
      </c>
      <c r="AW204" s="13" t="s">
        <v>31</v>
      </c>
      <c r="AX204" s="13" t="s">
        <v>74</v>
      </c>
      <c r="AY204" s="182" t="s">
        <v>118</v>
      </c>
    </row>
    <row r="205" s="14" customFormat="1">
      <c r="A205" s="14"/>
      <c r="B205" s="188"/>
      <c r="C205" s="14"/>
      <c r="D205" s="181" t="s">
        <v>130</v>
      </c>
      <c r="E205" s="189" t="s">
        <v>1</v>
      </c>
      <c r="F205" s="190" t="s">
        <v>250</v>
      </c>
      <c r="G205" s="14"/>
      <c r="H205" s="191">
        <v>69.694000000000003</v>
      </c>
      <c r="I205" s="192"/>
      <c r="J205" s="14"/>
      <c r="K205" s="14"/>
      <c r="L205" s="188"/>
      <c r="M205" s="193"/>
      <c r="N205" s="194"/>
      <c r="O205" s="194"/>
      <c r="P205" s="194"/>
      <c r="Q205" s="194"/>
      <c r="R205" s="194"/>
      <c r="S205" s="194"/>
      <c r="T205" s="195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189" t="s">
        <v>130</v>
      </c>
      <c r="AU205" s="189" t="s">
        <v>81</v>
      </c>
      <c r="AV205" s="14" t="s">
        <v>81</v>
      </c>
      <c r="AW205" s="14" t="s">
        <v>31</v>
      </c>
      <c r="AX205" s="14" t="s">
        <v>79</v>
      </c>
      <c r="AY205" s="189" t="s">
        <v>118</v>
      </c>
    </row>
    <row r="206" s="2" customFormat="1" ht="33" customHeight="1">
      <c r="A206" s="37"/>
      <c r="B206" s="165"/>
      <c r="C206" s="166" t="s">
        <v>251</v>
      </c>
      <c r="D206" s="166" t="s">
        <v>120</v>
      </c>
      <c r="E206" s="167" t="s">
        <v>252</v>
      </c>
      <c r="F206" s="168" t="s">
        <v>253</v>
      </c>
      <c r="G206" s="169" t="s">
        <v>140</v>
      </c>
      <c r="H206" s="170">
        <v>46.649999999999999</v>
      </c>
      <c r="I206" s="171"/>
      <c r="J206" s="172">
        <f>ROUND(I206*H206,2)</f>
        <v>0</v>
      </c>
      <c r="K206" s="173"/>
      <c r="L206" s="38"/>
      <c r="M206" s="174" t="s">
        <v>1</v>
      </c>
      <c r="N206" s="175" t="s">
        <v>39</v>
      </c>
      <c r="O206" s="76"/>
      <c r="P206" s="176">
        <f>O206*H206</f>
        <v>0</v>
      </c>
      <c r="Q206" s="176">
        <v>0</v>
      </c>
      <c r="R206" s="176">
        <f>Q206*H206</f>
        <v>0</v>
      </c>
      <c r="S206" s="176">
        <v>0.19</v>
      </c>
      <c r="T206" s="177">
        <f>S206*H206</f>
        <v>8.8635000000000002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178" t="s">
        <v>124</v>
      </c>
      <c r="AT206" s="178" t="s">
        <v>120</v>
      </c>
      <c r="AU206" s="178" t="s">
        <v>81</v>
      </c>
      <c r="AY206" s="18" t="s">
        <v>118</v>
      </c>
      <c r="BE206" s="179">
        <f>IF(N206="základní",J206,0)</f>
        <v>0</v>
      </c>
      <c r="BF206" s="179">
        <f>IF(N206="snížená",J206,0)</f>
        <v>0</v>
      </c>
      <c r="BG206" s="179">
        <f>IF(N206="zákl. přenesená",J206,0)</f>
        <v>0</v>
      </c>
      <c r="BH206" s="179">
        <f>IF(N206="sníž. přenesená",J206,0)</f>
        <v>0</v>
      </c>
      <c r="BI206" s="179">
        <f>IF(N206="nulová",J206,0)</f>
        <v>0</v>
      </c>
      <c r="BJ206" s="18" t="s">
        <v>79</v>
      </c>
      <c r="BK206" s="179">
        <f>ROUND(I206*H206,2)</f>
        <v>0</v>
      </c>
      <c r="BL206" s="18" t="s">
        <v>124</v>
      </c>
      <c r="BM206" s="178" t="s">
        <v>254</v>
      </c>
    </row>
    <row r="207" s="13" customFormat="1">
      <c r="A207" s="13"/>
      <c r="B207" s="180"/>
      <c r="C207" s="13"/>
      <c r="D207" s="181" t="s">
        <v>130</v>
      </c>
      <c r="E207" s="182" t="s">
        <v>1</v>
      </c>
      <c r="F207" s="183" t="s">
        <v>241</v>
      </c>
      <c r="G207" s="13"/>
      <c r="H207" s="182" t="s">
        <v>1</v>
      </c>
      <c r="I207" s="184"/>
      <c r="J207" s="13"/>
      <c r="K207" s="13"/>
      <c r="L207" s="180"/>
      <c r="M207" s="185"/>
      <c r="N207" s="186"/>
      <c r="O207" s="186"/>
      <c r="P207" s="186"/>
      <c r="Q207" s="186"/>
      <c r="R207" s="186"/>
      <c r="S207" s="186"/>
      <c r="T207" s="187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182" t="s">
        <v>130</v>
      </c>
      <c r="AU207" s="182" t="s">
        <v>81</v>
      </c>
      <c r="AV207" s="13" t="s">
        <v>79</v>
      </c>
      <c r="AW207" s="13" t="s">
        <v>31</v>
      </c>
      <c r="AX207" s="13" t="s">
        <v>74</v>
      </c>
      <c r="AY207" s="182" t="s">
        <v>118</v>
      </c>
    </row>
    <row r="208" s="14" customFormat="1">
      <c r="A208" s="14"/>
      <c r="B208" s="188"/>
      <c r="C208" s="14"/>
      <c r="D208" s="181" t="s">
        <v>130</v>
      </c>
      <c r="E208" s="189" t="s">
        <v>1</v>
      </c>
      <c r="F208" s="190" t="s">
        <v>255</v>
      </c>
      <c r="G208" s="14"/>
      <c r="H208" s="191">
        <v>46.649999999999999</v>
      </c>
      <c r="I208" s="192"/>
      <c r="J208" s="14"/>
      <c r="K208" s="14"/>
      <c r="L208" s="188"/>
      <c r="M208" s="193"/>
      <c r="N208" s="194"/>
      <c r="O208" s="194"/>
      <c r="P208" s="194"/>
      <c r="Q208" s="194"/>
      <c r="R208" s="194"/>
      <c r="S208" s="194"/>
      <c r="T208" s="195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189" t="s">
        <v>130</v>
      </c>
      <c r="AU208" s="189" t="s">
        <v>81</v>
      </c>
      <c r="AV208" s="14" t="s">
        <v>81</v>
      </c>
      <c r="AW208" s="14" t="s">
        <v>31</v>
      </c>
      <c r="AX208" s="14" t="s">
        <v>79</v>
      </c>
      <c r="AY208" s="189" t="s">
        <v>118</v>
      </c>
    </row>
    <row r="209" s="2" customFormat="1" ht="21.75" customHeight="1">
      <c r="A209" s="37"/>
      <c r="B209" s="165"/>
      <c r="C209" s="166" t="s">
        <v>7</v>
      </c>
      <c r="D209" s="166" t="s">
        <v>120</v>
      </c>
      <c r="E209" s="167" t="s">
        <v>256</v>
      </c>
      <c r="F209" s="168" t="s">
        <v>257</v>
      </c>
      <c r="G209" s="169" t="s">
        <v>128</v>
      </c>
      <c r="H209" s="170">
        <v>237.63900000000001</v>
      </c>
      <c r="I209" s="171"/>
      <c r="J209" s="172">
        <f>ROUND(I209*H209,2)</f>
        <v>0</v>
      </c>
      <c r="K209" s="173"/>
      <c r="L209" s="38"/>
      <c r="M209" s="174" t="s">
        <v>1</v>
      </c>
      <c r="N209" s="175" t="s">
        <v>39</v>
      </c>
      <c r="O209" s="76"/>
      <c r="P209" s="176">
        <f>O209*H209</f>
        <v>0</v>
      </c>
      <c r="Q209" s="176">
        <v>0</v>
      </c>
      <c r="R209" s="176">
        <f>Q209*H209</f>
        <v>0</v>
      </c>
      <c r="S209" s="176">
        <v>0.80000000000000004</v>
      </c>
      <c r="T209" s="177">
        <f>S209*H209</f>
        <v>190.11120000000003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178" t="s">
        <v>124</v>
      </c>
      <c r="AT209" s="178" t="s">
        <v>120</v>
      </c>
      <c r="AU209" s="178" t="s">
        <v>81</v>
      </c>
      <c r="AY209" s="18" t="s">
        <v>118</v>
      </c>
      <c r="BE209" s="179">
        <f>IF(N209="základní",J209,0)</f>
        <v>0</v>
      </c>
      <c r="BF209" s="179">
        <f>IF(N209="snížená",J209,0)</f>
        <v>0</v>
      </c>
      <c r="BG209" s="179">
        <f>IF(N209="zákl. přenesená",J209,0)</f>
        <v>0</v>
      </c>
      <c r="BH209" s="179">
        <f>IF(N209="sníž. přenesená",J209,0)</f>
        <v>0</v>
      </c>
      <c r="BI209" s="179">
        <f>IF(N209="nulová",J209,0)</f>
        <v>0</v>
      </c>
      <c r="BJ209" s="18" t="s">
        <v>79</v>
      </c>
      <c r="BK209" s="179">
        <f>ROUND(I209*H209,2)</f>
        <v>0</v>
      </c>
      <c r="BL209" s="18" t="s">
        <v>124</v>
      </c>
      <c r="BM209" s="178" t="s">
        <v>258</v>
      </c>
    </row>
    <row r="210" s="13" customFormat="1">
      <c r="A210" s="13"/>
      <c r="B210" s="180"/>
      <c r="C210" s="13"/>
      <c r="D210" s="181" t="s">
        <v>130</v>
      </c>
      <c r="E210" s="182" t="s">
        <v>1</v>
      </c>
      <c r="F210" s="183" t="s">
        <v>259</v>
      </c>
      <c r="G210" s="13"/>
      <c r="H210" s="182" t="s">
        <v>1</v>
      </c>
      <c r="I210" s="184"/>
      <c r="J210" s="13"/>
      <c r="K210" s="13"/>
      <c r="L210" s="180"/>
      <c r="M210" s="185"/>
      <c r="N210" s="186"/>
      <c r="O210" s="186"/>
      <c r="P210" s="186"/>
      <c r="Q210" s="186"/>
      <c r="R210" s="186"/>
      <c r="S210" s="186"/>
      <c r="T210" s="18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182" t="s">
        <v>130</v>
      </c>
      <c r="AU210" s="182" t="s">
        <v>81</v>
      </c>
      <c r="AV210" s="13" t="s">
        <v>79</v>
      </c>
      <c r="AW210" s="13" t="s">
        <v>31</v>
      </c>
      <c r="AX210" s="13" t="s">
        <v>74</v>
      </c>
      <c r="AY210" s="182" t="s">
        <v>118</v>
      </c>
    </row>
    <row r="211" s="13" customFormat="1">
      <c r="A211" s="13"/>
      <c r="B211" s="180"/>
      <c r="C211" s="13"/>
      <c r="D211" s="181" t="s">
        <v>130</v>
      </c>
      <c r="E211" s="182" t="s">
        <v>1</v>
      </c>
      <c r="F211" s="183" t="s">
        <v>260</v>
      </c>
      <c r="G211" s="13"/>
      <c r="H211" s="182" t="s">
        <v>1</v>
      </c>
      <c r="I211" s="184"/>
      <c r="J211" s="13"/>
      <c r="K211" s="13"/>
      <c r="L211" s="180"/>
      <c r="M211" s="185"/>
      <c r="N211" s="186"/>
      <c r="O211" s="186"/>
      <c r="P211" s="186"/>
      <c r="Q211" s="186"/>
      <c r="R211" s="186"/>
      <c r="S211" s="186"/>
      <c r="T211" s="187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182" t="s">
        <v>130</v>
      </c>
      <c r="AU211" s="182" t="s">
        <v>81</v>
      </c>
      <c r="AV211" s="13" t="s">
        <v>79</v>
      </c>
      <c r="AW211" s="13" t="s">
        <v>31</v>
      </c>
      <c r="AX211" s="13" t="s">
        <v>74</v>
      </c>
      <c r="AY211" s="182" t="s">
        <v>118</v>
      </c>
    </row>
    <row r="212" s="14" customFormat="1">
      <c r="A212" s="14"/>
      <c r="B212" s="188"/>
      <c r="C212" s="14"/>
      <c r="D212" s="181" t="s">
        <v>130</v>
      </c>
      <c r="E212" s="189" t="s">
        <v>1</v>
      </c>
      <c r="F212" s="190" t="s">
        <v>261</v>
      </c>
      <c r="G212" s="14"/>
      <c r="H212" s="191">
        <v>237.63900000000001</v>
      </c>
      <c r="I212" s="192"/>
      <c r="J212" s="14"/>
      <c r="K212" s="14"/>
      <c r="L212" s="188"/>
      <c r="M212" s="193"/>
      <c r="N212" s="194"/>
      <c r="O212" s="194"/>
      <c r="P212" s="194"/>
      <c r="Q212" s="194"/>
      <c r="R212" s="194"/>
      <c r="S212" s="194"/>
      <c r="T212" s="195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189" t="s">
        <v>130</v>
      </c>
      <c r="AU212" s="189" t="s">
        <v>81</v>
      </c>
      <c r="AV212" s="14" t="s">
        <v>81</v>
      </c>
      <c r="AW212" s="14" t="s">
        <v>31</v>
      </c>
      <c r="AX212" s="14" t="s">
        <v>79</v>
      </c>
      <c r="AY212" s="189" t="s">
        <v>118</v>
      </c>
    </row>
    <row r="213" s="2" customFormat="1" ht="24.15" customHeight="1">
      <c r="A213" s="37"/>
      <c r="B213" s="165"/>
      <c r="C213" s="166" t="s">
        <v>262</v>
      </c>
      <c r="D213" s="166" t="s">
        <v>120</v>
      </c>
      <c r="E213" s="167" t="s">
        <v>263</v>
      </c>
      <c r="F213" s="168" t="s">
        <v>264</v>
      </c>
      <c r="G213" s="169" t="s">
        <v>140</v>
      </c>
      <c r="H213" s="170">
        <v>151.19999999999999</v>
      </c>
      <c r="I213" s="171"/>
      <c r="J213" s="172">
        <f>ROUND(I213*H213,2)</f>
        <v>0</v>
      </c>
      <c r="K213" s="173"/>
      <c r="L213" s="38"/>
      <c r="M213" s="174" t="s">
        <v>1</v>
      </c>
      <c r="N213" s="175" t="s">
        <v>39</v>
      </c>
      <c r="O213" s="76"/>
      <c r="P213" s="176">
        <f>O213*H213</f>
        <v>0</v>
      </c>
      <c r="Q213" s="176">
        <v>0</v>
      </c>
      <c r="R213" s="176">
        <f>Q213*H213</f>
        <v>0</v>
      </c>
      <c r="S213" s="176">
        <v>0.034000000000000002</v>
      </c>
      <c r="T213" s="177">
        <f>S213*H213</f>
        <v>5.1407999999999996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178" t="s">
        <v>124</v>
      </c>
      <c r="AT213" s="178" t="s">
        <v>120</v>
      </c>
      <c r="AU213" s="178" t="s">
        <v>81</v>
      </c>
      <c r="AY213" s="18" t="s">
        <v>118</v>
      </c>
      <c r="BE213" s="179">
        <f>IF(N213="základní",J213,0)</f>
        <v>0</v>
      </c>
      <c r="BF213" s="179">
        <f>IF(N213="snížená",J213,0)</f>
        <v>0</v>
      </c>
      <c r="BG213" s="179">
        <f>IF(N213="zákl. přenesená",J213,0)</f>
        <v>0</v>
      </c>
      <c r="BH213" s="179">
        <f>IF(N213="sníž. přenesená",J213,0)</f>
        <v>0</v>
      </c>
      <c r="BI213" s="179">
        <f>IF(N213="nulová",J213,0)</f>
        <v>0</v>
      </c>
      <c r="BJ213" s="18" t="s">
        <v>79</v>
      </c>
      <c r="BK213" s="179">
        <f>ROUND(I213*H213,2)</f>
        <v>0</v>
      </c>
      <c r="BL213" s="18" t="s">
        <v>124</v>
      </c>
      <c r="BM213" s="178" t="s">
        <v>265</v>
      </c>
    </row>
    <row r="214" s="14" customFormat="1">
      <c r="A214" s="14"/>
      <c r="B214" s="188"/>
      <c r="C214" s="14"/>
      <c r="D214" s="181" t="s">
        <v>130</v>
      </c>
      <c r="E214" s="189" t="s">
        <v>1</v>
      </c>
      <c r="F214" s="190" t="s">
        <v>266</v>
      </c>
      <c r="G214" s="14"/>
      <c r="H214" s="191">
        <v>77.760000000000005</v>
      </c>
      <c r="I214" s="192"/>
      <c r="J214" s="14"/>
      <c r="K214" s="14"/>
      <c r="L214" s="188"/>
      <c r="M214" s="193"/>
      <c r="N214" s="194"/>
      <c r="O214" s="194"/>
      <c r="P214" s="194"/>
      <c r="Q214" s="194"/>
      <c r="R214" s="194"/>
      <c r="S214" s="194"/>
      <c r="T214" s="195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189" t="s">
        <v>130</v>
      </c>
      <c r="AU214" s="189" t="s">
        <v>81</v>
      </c>
      <c r="AV214" s="14" t="s">
        <v>81</v>
      </c>
      <c r="AW214" s="14" t="s">
        <v>31</v>
      </c>
      <c r="AX214" s="14" t="s">
        <v>74</v>
      </c>
      <c r="AY214" s="189" t="s">
        <v>118</v>
      </c>
    </row>
    <row r="215" s="14" customFormat="1">
      <c r="A215" s="14"/>
      <c r="B215" s="188"/>
      <c r="C215" s="14"/>
      <c r="D215" s="181" t="s">
        <v>130</v>
      </c>
      <c r="E215" s="189" t="s">
        <v>1</v>
      </c>
      <c r="F215" s="190" t="s">
        <v>267</v>
      </c>
      <c r="G215" s="14"/>
      <c r="H215" s="191">
        <v>38.880000000000003</v>
      </c>
      <c r="I215" s="192"/>
      <c r="J215" s="14"/>
      <c r="K215" s="14"/>
      <c r="L215" s="188"/>
      <c r="M215" s="193"/>
      <c r="N215" s="194"/>
      <c r="O215" s="194"/>
      <c r="P215" s="194"/>
      <c r="Q215" s="194"/>
      <c r="R215" s="194"/>
      <c r="S215" s="194"/>
      <c r="T215" s="195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189" t="s">
        <v>130</v>
      </c>
      <c r="AU215" s="189" t="s">
        <v>81</v>
      </c>
      <c r="AV215" s="14" t="s">
        <v>81</v>
      </c>
      <c r="AW215" s="14" t="s">
        <v>31</v>
      </c>
      <c r="AX215" s="14" t="s">
        <v>74</v>
      </c>
      <c r="AY215" s="189" t="s">
        <v>118</v>
      </c>
    </row>
    <row r="216" s="14" customFormat="1">
      <c r="A216" s="14"/>
      <c r="B216" s="188"/>
      <c r="C216" s="14"/>
      <c r="D216" s="181" t="s">
        <v>130</v>
      </c>
      <c r="E216" s="189" t="s">
        <v>1</v>
      </c>
      <c r="F216" s="190" t="s">
        <v>268</v>
      </c>
      <c r="G216" s="14"/>
      <c r="H216" s="191">
        <v>4.3200000000000003</v>
      </c>
      <c r="I216" s="192"/>
      <c r="J216" s="14"/>
      <c r="K216" s="14"/>
      <c r="L216" s="188"/>
      <c r="M216" s="193"/>
      <c r="N216" s="194"/>
      <c r="O216" s="194"/>
      <c r="P216" s="194"/>
      <c r="Q216" s="194"/>
      <c r="R216" s="194"/>
      <c r="S216" s="194"/>
      <c r="T216" s="195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189" t="s">
        <v>130</v>
      </c>
      <c r="AU216" s="189" t="s">
        <v>81</v>
      </c>
      <c r="AV216" s="14" t="s">
        <v>81</v>
      </c>
      <c r="AW216" s="14" t="s">
        <v>31</v>
      </c>
      <c r="AX216" s="14" t="s">
        <v>74</v>
      </c>
      <c r="AY216" s="189" t="s">
        <v>118</v>
      </c>
    </row>
    <row r="217" s="14" customFormat="1">
      <c r="A217" s="14"/>
      <c r="B217" s="188"/>
      <c r="C217" s="14"/>
      <c r="D217" s="181" t="s">
        <v>130</v>
      </c>
      <c r="E217" s="189" t="s">
        <v>1</v>
      </c>
      <c r="F217" s="190" t="s">
        <v>269</v>
      </c>
      <c r="G217" s="14"/>
      <c r="H217" s="191">
        <v>17.280000000000001</v>
      </c>
      <c r="I217" s="192"/>
      <c r="J217" s="14"/>
      <c r="K217" s="14"/>
      <c r="L217" s="188"/>
      <c r="M217" s="193"/>
      <c r="N217" s="194"/>
      <c r="O217" s="194"/>
      <c r="P217" s="194"/>
      <c r="Q217" s="194"/>
      <c r="R217" s="194"/>
      <c r="S217" s="194"/>
      <c r="T217" s="195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189" t="s">
        <v>130</v>
      </c>
      <c r="AU217" s="189" t="s">
        <v>81</v>
      </c>
      <c r="AV217" s="14" t="s">
        <v>81</v>
      </c>
      <c r="AW217" s="14" t="s">
        <v>31</v>
      </c>
      <c r="AX217" s="14" t="s">
        <v>74</v>
      </c>
      <c r="AY217" s="189" t="s">
        <v>118</v>
      </c>
    </row>
    <row r="218" s="14" customFormat="1">
      <c r="A218" s="14"/>
      <c r="B218" s="188"/>
      <c r="C218" s="14"/>
      <c r="D218" s="181" t="s">
        <v>130</v>
      </c>
      <c r="E218" s="189" t="s">
        <v>1</v>
      </c>
      <c r="F218" s="190" t="s">
        <v>270</v>
      </c>
      <c r="G218" s="14"/>
      <c r="H218" s="191">
        <v>12.960000000000001</v>
      </c>
      <c r="I218" s="192"/>
      <c r="J218" s="14"/>
      <c r="K218" s="14"/>
      <c r="L218" s="188"/>
      <c r="M218" s="193"/>
      <c r="N218" s="194"/>
      <c r="O218" s="194"/>
      <c r="P218" s="194"/>
      <c r="Q218" s="194"/>
      <c r="R218" s="194"/>
      <c r="S218" s="194"/>
      <c r="T218" s="195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189" t="s">
        <v>130</v>
      </c>
      <c r="AU218" s="189" t="s">
        <v>81</v>
      </c>
      <c r="AV218" s="14" t="s">
        <v>81</v>
      </c>
      <c r="AW218" s="14" t="s">
        <v>31</v>
      </c>
      <c r="AX218" s="14" t="s">
        <v>74</v>
      </c>
      <c r="AY218" s="189" t="s">
        <v>118</v>
      </c>
    </row>
    <row r="219" s="15" customFormat="1">
      <c r="A219" s="15"/>
      <c r="B219" s="196"/>
      <c r="C219" s="15"/>
      <c r="D219" s="181" t="s">
        <v>130</v>
      </c>
      <c r="E219" s="197" t="s">
        <v>1</v>
      </c>
      <c r="F219" s="198" t="s">
        <v>136</v>
      </c>
      <c r="G219" s="15"/>
      <c r="H219" s="199">
        <v>151.20000000000002</v>
      </c>
      <c r="I219" s="200"/>
      <c r="J219" s="15"/>
      <c r="K219" s="15"/>
      <c r="L219" s="196"/>
      <c r="M219" s="201"/>
      <c r="N219" s="202"/>
      <c r="O219" s="202"/>
      <c r="P219" s="202"/>
      <c r="Q219" s="202"/>
      <c r="R219" s="202"/>
      <c r="S219" s="202"/>
      <c r="T219" s="203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197" t="s">
        <v>130</v>
      </c>
      <c r="AU219" s="197" t="s">
        <v>81</v>
      </c>
      <c r="AV219" s="15" t="s">
        <v>124</v>
      </c>
      <c r="AW219" s="15" t="s">
        <v>31</v>
      </c>
      <c r="AX219" s="15" t="s">
        <v>79</v>
      </c>
      <c r="AY219" s="197" t="s">
        <v>118</v>
      </c>
    </row>
    <row r="220" s="2" customFormat="1" ht="21.75" customHeight="1">
      <c r="A220" s="37"/>
      <c r="B220" s="165"/>
      <c r="C220" s="166" t="s">
        <v>271</v>
      </c>
      <c r="D220" s="166" t="s">
        <v>120</v>
      </c>
      <c r="E220" s="167" t="s">
        <v>272</v>
      </c>
      <c r="F220" s="168" t="s">
        <v>273</v>
      </c>
      <c r="G220" s="169" t="s">
        <v>140</v>
      </c>
      <c r="H220" s="170">
        <v>7</v>
      </c>
      <c r="I220" s="171"/>
      <c r="J220" s="172">
        <f>ROUND(I220*H220,2)</f>
        <v>0</v>
      </c>
      <c r="K220" s="173"/>
      <c r="L220" s="38"/>
      <c r="M220" s="174" t="s">
        <v>1</v>
      </c>
      <c r="N220" s="175" t="s">
        <v>39</v>
      </c>
      <c r="O220" s="76"/>
      <c r="P220" s="176">
        <f>O220*H220</f>
        <v>0</v>
      </c>
      <c r="Q220" s="176">
        <v>0</v>
      </c>
      <c r="R220" s="176">
        <f>Q220*H220</f>
        <v>0</v>
      </c>
      <c r="S220" s="176">
        <v>0.075999999999999998</v>
      </c>
      <c r="T220" s="177">
        <f>S220*H220</f>
        <v>0.53200000000000003</v>
      </c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R220" s="178" t="s">
        <v>124</v>
      </c>
      <c r="AT220" s="178" t="s">
        <v>120</v>
      </c>
      <c r="AU220" s="178" t="s">
        <v>81</v>
      </c>
      <c r="AY220" s="18" t="s">
        <v>118</v>
      </c>
      <c r="BE220" s="179">
        <f>IF(N220="základní",J220,0)</f>
        <v>0</v>
      </c>
      <c r="BF220" s="179">
        <f>IF(N220="snížená",J220,0)</f>
        <v>0</v>
      </c>
      <c r="BG220" s="179">
        <f>IF(N220="zákl. přenesená",J220,0)</f>
        <v>0</v>
      </c>
      <c r="BH220" s="179">
        <f>IF(N220="sníž. přenesená",J220,0)</f>
        <v>0</v>
      </c>
      <c r="BI220" s="179">
        <f>IF(N220="nulová",J220,0)</f>
        <v>0</v>
      </c>
      <c r="BJ220" s="18" t="s">
        <v>79</v>
      </c>
      <c r="BK220" s="179">
        <f>ROUND(I220*H220,2)</f>
        <v>0</v>
      </c>
      <c r="BL220" s="18" t="s">
        <v>124</v>
      </c>
      <c r="BM220" s="178" t="s">
        <v>274</v>
      </c>
    </row>
    <row r="221" s="13" customFormat="1">
      <c r="A221" s="13"/>
      <c r="B221" s="180"/>
      <c r="C221" s="13"/>
      <c r="D221" s="181" t="s">
        <v>130</v>
      </c>
      <c r="E221" s="182" t="s">
        <v>1</v>
      </c>
      <c r="F221" s="183" t="s">
        <v>275</v>
      </c>
      <c r="G221" s="13"/>
      <c r="H221" s="182" t="s">
        <v>1</v>
      </c>
      <c r="I221" s="184"/>
      <c r="J221" s="13"/>
      <c r="K221" s="13"/>
      <c r="L221" s="180"/>
      <c r="M221" s="185"/>
      <c r="N221" s="186"/>
      <c r="O221" s="186"/>
      <c r="P221" s="186"/>
      <c r="Q221" s="186"/>
      <c r="R221" s="186"/>
      <c r="S221" s="186"/>
      <c r="T221" s="187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182" t="s">
        <v>130</v>
      </c>
      <c r="AU221" s="182" t="s">
        <v>81</v>
      </c>
      <c r="AV221" s="13" t="s">
        <v>79</v>
      </c>
      <c r="AW221" s="13" t="s">
        <v>31</v>
      </c>
      <c r="AX221" s="13" t="s">
        <v>74</v>
      </c>
      <c r="AY221" s="182" t="s">
        <v>118</v>
      </c>
    </row>
    <row r="222" s="14" customFormat="1">
      <c r="A222" s="14"/>
      <c r="B222" s="188"/>
      <c r="C222" s="14"/>
      <c r="D222" s="181" t="s">
        <v>130</v>
      </c>
      <c r="E222" s="189" t="s">
        <v>1</v>
      </c>
      <c r="F222" s="190" t="s">
        <v>276</v>
      </c>
      <c r="G222" s="14"/>
      <c r="H222" s="191">
        <v>7</v>
      </c>
      <c r="I222" s="192"/>
      <c r="J222" s="14"/>
      <c r="K222" s="14"/>
      <c r="L222" s="188"/>
      <c r="M222" s="193"/>
      <c r="N222" s="194"/>
      <c r="O222" s="194"/>
      <c r="P222" s="194"/>
      <c r="Q222" s="194"/>
      <c r="R222" s="194"/>
      <c r="S222" s="194"/>
      <c r="T222" s="195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189" t="s">
        <v>130</v>
      </c>
      <c r="AU222" s="189" t="s">
        <v>81</v>
      </c>
      <c r="AV222" s="14" t="s">
        <v>81</v>
      </c>
      <c r="AW222" s="14" t="s">
        <v>31</v>
      </c>
      <c r="AX222" s="14" t="s">
        <v>79</v>
      </c>
      <c r="AY222" s="189" t="s">
        <v>118</v>
      </c>
    </row>
    <row r="223" s="2" customFormat="1" ht="21.75" customHeight="1">
      <c r="A223" s="37"/>
      <c r="B223" s="165"/>
      <c r="C223" s="166" t="s">
        <v>277</v>
      </c>
      <c r="D223" s="166" t="s">
        <v>120</v>
      </c>
      <c r="E223" s="167" t="s">
        <v>278</v>
      </c>
      <c r="F223" s="168" t="s">
        <v>279</v>
      </c>
      <c r="G223" s="169" t="s">
        <v>140</v>
      </c>
      <c r="H223" s="170">
        <v>2.5</v>
      </c>
      <c r="I223" s="171"/>
      <c r="J223" s="172">
        <f>ROUND(I223*H223,2)</f>
        <v>0</v>
      </c>
      <c r="K223" s="173"/>
      <c r="L223" s="38"/>
      <c r="M223" s="174" t="s">
        <v>1</v>
      </c>
      <c r="N223" s="175" t="s">
        <v>39</v>
      </c>
      <c r="O223" s="76"/>
      <c r="P223" s="176">
        <f>O223*H223</f>
        <v>0</v>
      </c>
      <c r="Q223" s="176">
        <v>0</v>
      </c>
      <c r="R223" s="176">
        <f>Q223*H223</f>
        <v>0</v>
      </c>
      <c r="S223" s="176">
        <v>0.063</v>
      </c>
      <c r="T223" s="177">
        <f>S223*H223</f>
        <v>0.1575</v>
      </c>
      <c r="U223" s="37"/>
      <c r="V223" s="37"/>
      <c r="W223" s="37"/>
      <c r="X223" s="37"/>
      <c r="Y223" s="37"/>
      <c r="Z223" s="37"/>
      <c r="AA223" s="37"/>
      <c r="AB223" s="37"/>
      <c r="AC223" s="37"/>
      <c r="AD223" s="37"/>
      <c r="AE223" s="37"/>
      <c r="AR223" s="178" t="s">
        <v>124</v>
      </c>
      <c r="AT223" s="178" t="s">
        <v>120</v>
      </c>
      <c r="AU223" s="178" t="s">
        <v>81</v>
      </c>
      <c r="AY223" s="18" t="s">
        <v>118</v>
      </c>
      <c r="BE223" s="179">
        <f>IF(N223="základní",J223,0)</f>
        <v>0</v>
      </c>
      <c r="BF223" s="179">
        <f>IF(N223="snížená",J223,0)</f>
        <v>0</v>
      </c>
      <c r="BG223" s="179">
        <f>IF(N223="zákl. přenesená",J223,0)</f>
        <v>0</v>
      </c>
      <c r="BH223" s="179">
        <f>IF(N223="sníž. přenesená",J223,0)</f>
        <v>0</v>
      </c>
      <c r="BI223" s="179">
        <f>IF(N223="nulová",J223,0)</f>
        <v>0</v>
      </c>
      <c r="BJ223" s="18" t="s">
        <v>79</v>
      </c>
      <c r="BK223" s="179">
        <f>ROUND(I223*H223,2)</f>
        <v>0</v>
      </c>
      <c r="BL223" s="18" t="s">
        <v>124</v>
      </c>
      <c r="BM223" s="178" t="s">
        <v>280</v>
      </c>
    </row>
    <row r="224" s="13" customFormat="1">
      <c r="A224" s="13"/>
      <c r="B224" s="180"/>
      <c r="C224" s="13"/>
      <c r="D224" s="181" t="s">
        <v>130</v>
      </c>
      <c r="E224" s="182" t="s">
        <v>1</v>
      </c>
      <c r="F224" s="183" t="s">
        <v>281</v>
      </c>
      <c r="G224" s="13"/>
      <c r="H224" s="182" t="s">
        <v>1</v>
      </c>
      <c r="I224" s="184"/>
      <c r="J224" s="13"/>
      <c r="K224" s="13"/>
      <c r="L224" s="180"/>
      <c r="M224" s="185"/>
      <c r="N224" s="186"/>
      <c r="O224" s="186"/>
      <c r="P224" s="186"/>
      <c r="Q224" s="186"/>
      <c r="R224" s="186"/>
      <c r="S224" s="186"/>
      <c r="T224" s="187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182" t="s">
        <v>130</v>
      </c>
      <c r="AU224" s="182" t="s">
        <v>81</v>
      </c>
      <c r="AV224" s="13" t="s">
        <v>79</v>
      </c>
      <c r="AW224" s="13" t="s">
        <v>31</v>
      </c>
      <c r="AX224" s="13" t="s">
        <v>74</v>
      </c>
      <c r="AY224" s="182" t="s">
        <v>118</v>
      </c>
    </row>
    <row r="225" s="14" customFormat="1">
      <c r="A225" s="14"/>
      <c r="B225" s="188"/>
      <c r="C225" s="14"/>
      <c r="D225" s="181" t="s">
        <v>130</v>
      </c>
      <c r="E225" s="189" t="s">
        <v>1</v>
      </c>
      <c r="F225" s="190" t="s">
        <v>282</v>
      </c>
      <c r="G225" s="14"/>
      <c r="H225" s="191">
        <v>2.5</v>
      </c>
      <c r="I225" s="192"/>
      <c r="J225" s="14"/>
      <c r="K225" s="14"/>
      <c r="L225" s="188"/>
      <c r="M225" s="193"/>
      <c r="N225" s="194"/>
      <c r="O225" s="194"/>
      <c r="P225" s="194"/>
      <c r="Q225" s="194"/>
      <c r="R225" s="194"/>
      <c r="S225" s="194"/>
      <c r="T225" s="195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189" t="s">
        <v>130</v>
      </c>
      <c r="AU225" s="189" t="s">
        <v>81</v>
      </c>
      <c r="AV225" s="14" t="s">
        <v>81</v>
      </c>
      <c r="AW225" s="14" t="s">
        <v>31</v>
      </c>
      <c r="AX225" s="14" t="s">
        <v>79</v>
      </c>
      <c r="AY225" s="189" t="s">
        <v>118</v>
      </c>
    </row>
    <row r="226" s="2" customFormat="1" ht="16.5" customHeight="1">
      <c r="A226" s="37"/>
      <c r="B226" s="165"/>
      <c r="C226" s="166" t="s">
        <v>283</v>
      </c>
      <c r="D226" s="166" t="s">
        <v>120</v>
      </c>
      <c r="E226" s="167" t="s">
        <v>284</v>
      </c>
      <c r="F226" s="168" t="s">
        <v>285</v>
      </c>
      <c r="G226" s="169" t="s">
        <v>140</v>
      </c>
      <c r="H226" s="170">
        <v>5.7599999999999998</v>
      </c>
      <c r="I226" s="171"/>
      <c r="J226" s="172">
        <f>ROUND(I226*H226,2)</f>
        <v>0</v>
      </c>
      <c r="K226" s="173"/>
      <c r="L226" s="38"/>
      <c r="M226" s="174" t="s">
        <v>1</v>
      </c>
      <c r="N226" s="175" t="s">
        <v>39</v>
      </c>
      <c r="O226" s="76"/>
      <c r="P226" s="176">
        <f>O226*H226</f>
        <v>0</v>
      </c>
      <c r="Q226" s="176">
        <v>0</v>
      </c>
      <c r="R226" s="176">
        <f>Q226*H226</f>
        <v>0</v>
      </c>
      <c r="S226" s="176">
        <v>0.059999999999999998</v>
      </c>
      <c r="T226" s="177">
        <f>S226*H226</f>
        <v>0.34559999999999996</v>
      </c>
      <c r="U226" s="37"/>
      <c r="V226" s="37"/>
      <c r="W226" s="37"/>
      <c r="X226" s="37"/>
      <c r="Y226" s="37"/>
      <c r="Z226" s="37"/>
      <c r="AA226" s="37"/>
      <c r="AB226" s="37"/>
      <c r="AC226" s="37"/>
      <c r="AD226" s="37"/>
      <c r="AE226" s="37"/>
      <c r="AR226" s="178" t="s">
        <v>124</v>
      </c>
      <c r="AT226" s="178" t="s">
        <v>120</v>
      </c>
      <c r="AU226" s="178" t="s">
        <v>81</v>
      </c>
      <c r="AY226" s="18" t="s">
        <v>118</v>
      </c>
      <c r="BE226" s="179">
        <f>IF(N226="základní",J226,0)</f>
        <v>0</v>
      </c>
      <c r="BF226" s="179">
        <f>IF(N226="snížená",J226,0)</f>
        <v>0</v>
      </c>
      <c r="BG226" s="179">
        <f>IF(N226="zákl. přenesená",J226,0)</f>
        <v>0</v>
      </c>
      <c r="BH226" s="179">
        <f>IF(N226="sníž. přenesená",J226,0)</f>
        <v>0</v>
      </c>
      <c r="BI226" s="179">
        <f>IF(N226="nulová",J226,0)</f>
        <v>0</v>
      </c>
      <c r="BJ226" s="18" t="s">
        <v>79</v>
      </c>
      <c r="BK226" s="179">
        <f>ROUND(I226*H226,2)</f>
        <v>0</v>
      </c>
      <c r="BL226" s="18" t="s">
        <v>124</v>
      </c>
      <c r="BM226" s="178" t="s">
        <v>286</v>
      </c>
    </row>
    <row r="227" s="13" customFormat="1">
      <c r="A227" s="13"/>
      <c r="B227" s="180"/>
      <c r="C227" s="13"/>
      <c r="D227" s="181" t="s">
        <v>130</v>
      </c>
      <c r="E227" s="182" t="s">
        <v>1</v>
      </c>
      <c r="F227" s="183" t="s">
        <v>287</v>
      </c>
      <c r="G227" s="13"/>
      <c r="H227" s="182" t="s">
        <v>1</v>
      </c>
      <c r="I227" s="184"/>
      <c r="J227" s="13"/>
      <c r="K227" s="13"/>
      <c r="L227" s="180"/>
      <c r="M227" s="185"/>
      <c r="N227" s="186"/>
      <c r="O227" s="186"/>
      <c r="P227" s="186"/>
      <c r="Q227" s="186"/>
      <c r="R227" s="186"/>
      <c r="S227" s="186"/>
      <c r="T227" s="18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182" t="s">
        <v>130</v>
      </c>
      <c r="AU227" s="182" t="s">
        <v>81</v>
      </c>
      <c r="AV227" s="13" t="s">
        <v>79</v>
      </c>
      <c r="AW227" s="13" t="s">
        <v>31</v>
      </c>
      <c r="AX227" s="13" t="s">
        <v>74</v>
      </c>
      <c r="AY227" s="182" t="s">
        <v>118</v>
      </c>
    </row>
    <row r="228" s="14" customFormat="1">
      <c r="A228" s="14"/>
      <c r="B228" s="188"/>
      <c r="C228" s="14"/>
      <c r="D228" s="181" t="s">
        <v>130</v>
      </c>
      <c r="E228" s="189" t="s">
        <v>1</v>
      </c>
      <c r="F228" s="190" t="s">
        <v>288</v>
      </c>
      <c r="G228" s="14"/>
      <c r="H228" s="191">
        <v>5.7599999999999998</v>
      </c>
      <c r="I228" s="192"/>
      <c r="J228" s="14"/>
      <c r="K228" s="14"/>
      <c r="L228" s="188"/>
      <c r="M228" s="193"/>
      <c r="N228" s="194"/>
      <c r="O228" s="194"/>
      <c r="P228" s="194"/>
      <c r="Q228" s="194"/>
      <c r="R228" s="194"/>
      <c r="S228" s="194"/>
      <c r="T228" s="195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189" t="s">
        <v>130</v>
      </c>
      <c r="AU228" s="189" t="s">
        <v>81</v>
      </c>
      <c r="AV228" s="14" t="s">
        <v>81</v>
      </c>
      <c r="AW228" s="14" t="s">
        <v>31</v>
      </c>
      <c r="AX228" s="14" t="s">
        <v>79</v>
      </c>
      <c r="AY228" s="189" t="s">
        <v>118</v>
      </c>
    </row>
    <row r="229" s="2" customFormat="1" ht="16.5" customHeight="1">
      <c r="A229" s="37"/>
      <c r="B229" s="165"/>
      <c r="C229" s="166" t="s">
        <v>289</v>
      </c>
      <c r="D229" s="166" t="s">
        <v>120</v>
      </c>
      <c r="E229" s="167" t="s">
        <v>290</v>
      </c>
      <c r="F229" s="168" t="s">
        <v>291</v>
      </c>
      <c r="G229" s="169" t="s">
        <v>140</v>
      </c>
      <c r="H229" s="170">
        <v>38.880000000000003</v>
      </c>
      <c r="I229" s="171"/>
      <c r="J229" s="172">
        <f>ROUND(I229*H229,2)</f>
        <v>0</v>
      </c>
      <c r="K229" s="173"/>
      <c r="L229" s="38"/>
      <c r="M229" s="174" t="s">
        <v>1</v>
      </c>
      <c r="N229" s="175" t="s">
        <v>39</v>
      </c>
      <c r="O229" s="76"/>
      <c r="P229" s="176">
        <f>O229*H229</f>
        <v>0</v>
      </c>
      <c r="Q229" s="176">
        <v>0</v>
      </c>
      <c r="R229" s="176">
        <f>Q229*H229</f>
        <v>0</v>
      </c>
      <c r="S229" s="176">
        <v>0.066000000000000003</v>
      </c>
      <c r="T229" s="177">
        <f>S229*H229</f>
        <v>2.5660800000000004</v>
      </c>
      <c r="U229" s="37"/>
      <c r="V229" s="37"/>
      <c r="W229" s="37"/>
      <c r="X229" s="37"/>
      <c r="Y229" s="37"/>
      <c r="Z229" s="37"/>
      <c r="AA229" s="37"/>
      <c r="AB229" s="37"/>
      <c r="AC229" s="37"/>
      <c r="AD229" s="37"/>
      <c r="AE229" s="37"/>
      <c r="AR229" s="178" t="s">
        <v>124</v>
      </c>
      <c r="AT229" s="178" t="s">
        <v>120</v>
      </c>
      <c r="AU229" s="178" t="s">
        <v>81</v>
      </c>
      <c r="AY229" s="18" t="s">
        <v>118</v>
      </c>
      <c r="BE229" s="179">
        <f>IF(N229="základní",J229,0)</f>
        <v>0</v>
      </c>
      <c r="BF229" s="179">
        <f>IF(N229="snížená",J229,0)</f>
        <v>0</v>
      </c>
      <c r="BG229" s="179">
        <f>IF(N229="zákl. přenesená",J229,0)</f>
        <v>0</v>
      </c>
      <c r="BH229" s="179">
        <f>IF(N229="sníž. přenesená",J229,0)</f>
        <v>0</v>
      </c>
      <c r="BI229" s="179">
        <f>IF(N229="nulová",J229,0)</f>
        <v>0</v>
      </c>
      <c r="BJ229" s="18" t="s">
        <v>79</v>
      </c>
      <c r="BK229" s="179">
        <f>ROUND(I229*H229,2)</f>
        <v>0</v>
      </c>
      <c r="BL229" s="18" t="s">
        <v>124</v>
      </c>
      <c r="BM229" s="178" t="s">
        <v>292</v>
      </c>
    </row>
    <row r="230" s="13" customFormat="1">
      <c r="A230" s="13"/>
      <c r="B230" s="180"/>
      <c r="C230" s="13"/>
      <c r="D230" s="181" t="s">
        <v>130</v>
      </c>
      <c r="E230" s="182" t="s">
        <v>1</v>
      </c>
      <c r="F230" s="183" t="s">
        <v>293</v>
      </c>
      <c r="G230" s="13"/>
      <c r="H230" s="182" t="s">
        <v>1</v>
      </c>
      <c r="I230" s="184"/>
      <c r="J230" s="13"/>
      <c r="K230" s="13"/>
      <c r="L230" s="180"/>
      <c r="M230" s="185"/>
      <c r="N230" s="186"/>
      <c r="O230" s="186"/>
      <c r="P230" s="186"/>
      <c r="Q230" s="186"/>
      <c r="R230" s="186"/>
      <c r="S230" s="186"/>
      <c r="T230" s="187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182" t="s">
        <v>130</v>
      </c>
      <c r="AU230" s="182" t="s">
        <v>81</v>
      </c>
      <c r="AV230" s="13" t="s">
        <v>79</v>
      </c>
      <c r="AW230" s="13" t="s">
        <v>31</v>
      </c>
      <c r="AX230" s="13" t="s">
        <v>74</v>
      </c>
      <c r="AY230" s="182" t="s">
        <v>118</v>
      </c>
    </row>
    <row r="231" s="14" customFormat="1">
      <c r="A231" s="14"/>
      <c r="B231" s="188"/>
      <c r="C231" s="14"/>
      <c r="D231" s="181" t="s">
        <v>130</v>
      </c>
      <c r="E231" s="189" t="s">
        <v>1</v>
      </c>
      <c r="F231" s="190" t="s">
        <v>294</v>
      </c>
      <c r="G231" s="14"/>
      <c r="H231" s="191">
        <v>38.880000000000003</v>
      </c>
      <c r="I231" s="192"/>
      <c r="J231" s="14"/>
      <c r="K231" s="14"/>
      <c r="L231" s="188"/>
      <c r="M231" s="193"/>
      <c r="N231" s="194"/>
      <c r="O231" s="194"/>
      <c r="P231" s="194"/>
      <c r="Q231" s="194"/>
      <c r="R231" s="194"/>
      <c r="S231" s="194"/>
      <c r="T231" s="195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189" t="s">
        <v>130</v>
      </c>
      <c r="AU231" s="189" t="s">
        <v>81</v>
      </c>
      <c r="AV231" s="14" t="s">
        <v>81</v>
      </c>
      <c r="AW231" s="14" t="s">
        <v>31</v>
      </c>
      <c r="AX231" s="14" t="s">
        <v>79</v>
      </c>
      <c r="AY231" s="189" t="s">
        <v>118</v>
      </c>
    </row>
    <row r="232" s="2" customFormat="1" ht="16.5" customHeight="1">
      <c r="A232" s="37"/>
      <c r="B232" s="165"/>
      <c r="C232" s="166" t="s">
        <v>295</v>
      </c>
      <c r="D232" s="166" t="s">
        <v>120</v>
      </c>
      <c r="E232" s="167" t="s">
        <v>296</v>
      </c>
      <c r="F232" s="168" t="s">
        <v>297</v>
      </c>
      <c r="G232" s="169" t="s">
        <v>298</v>
      </c>
      <c r="H232" s="170">
        <v>23.719999999999999</v>
      </c>
      <c r="I232" s="171"/>
      <c r="J232" s="172">
        <f>ROUND(I232*H232,2)</f>
        <v>0</v>
      </c>
      <c r="K232" s="173"/>
      <c r="L232" s="38"/>
      <c r="M232" s="174" t="s">
        <v>1</v>
      </c>
      <c r="N232" s="175" t="s">
        <v>39</v>
      </c>
      <c r="O232" s="76"/>
      <c r="P232" s="176">
        <f>O232*H232</f>
        <v>0</v>
      </c>
      <c r="Q232" s="176">
        <v>0</v>
      </c>
      <c r="R232" s="176">
        <f>Q232*H232</f>
        <v>0</v>
      </c>
      <c r="S232" s="176">
        <v>0.036999999999999998</v>
      </c>
      <c r="T232" s="177">
        <f>S232*H232</f>
        <v>0.87763999999999986</v>
      </c>
      <c r="U232" s="37"/>
      <c r="V232" s="37"/>
      <c r="W232" s="37"/>
      <c r="X232" s="37"/>
      <c r="Y232" s="37"/>
      <c r="Z232" s="37"/>
      <c r="AA232" s="37"/>
      <c r="AB232" s="37"/>
      <c r="AC232" s="37"/>
      <c r="AD232" s="37"/>
      <c r="AE232" s="37"/>
      <c r="AR232" s="178" t="s">
        <v>124</v>
      </c>
      <c r="AT232" s="178" t="s">
        <v>120</v>
      </c>
      <c r="AU232" s="178" t="s">
        <v>81</v>
      </c>
      <c r="AY232" s="18" t="s">
        <v>118</v>
      </c>
      <c r="BE232" s="179">
        <f>IF(N232="základní",J232,0)</f>
        <v>0</v>
      </c>
      <c r="BF232" s="179">
        <f>IF(N232="snížená",J232,0)</f>
        <v>0</v>
      </c>
      <c r="BG232" s="179">
        <f>IF(N232="zákl. přenesená",J232,0)</f>
        <v>0</v>
      </c>
      <c r="BH232" s="179">
        <f>IF(N232="sníž. přenesená",J232,0)</f>
        <v>0</v>
      </c>
      <c r="BI232" s="179">
        <f>IF(N232="nulová",J232,0)</f>
        <v>0</v>
      </c>
      <c r="BJ232" s="18" t="s">
        <v>79</v>
      </c>
      <c r="BK232" s="179">
        <f>ROUND(I232*H232,2)</f>
        <v>0</v>
      </c>
      <c r="BL232" s="18" t="s">
        <v>124</v>
      </c>
      <c r="BM232" s="178" t="s">
        <v>299</v>
      </c>
    </row>
    <row r="233" s="13" customFormat="1">
      <c r="A233" s="13"/>
      <c r="B233" s="180"/>
      <c r="C233" s="13"/>
      <c r="D233" s="181" t="s">
        <v>130</v>
      </c>
      <c r="E233" s="182" t="s">
        <v>1</v>
      </c>
      <c r="F233" s="183" t="s">
        <v>300</v>
      </c>
      <c r="G233" s="13"/>
      <c r="H233" s="182" t="s">
        <v>1</v>
      </c>
      <c r="I233" s="184"/>
      <c r="J233" s="13"/>
      <c r="K233" s="13"/>
      <c r="L233" s="180"/>
      <c r="M233" s="185"/>
      <c r="N233" s="186"/>
      <c r="O233" s="186"/>
      <c r="P233" s="186"/>
      <c r="Q233" s="186"/>
      <c r="R233" s="186"/>
      <c r="S233" s="186"/>
      <c r="T233" s="187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182" t="s">
        <v>130</v>
      </c>
      <c r="AU233" s="182" t="s">
        <v>81</v>
      </c>
      <c r="AV233" s="13" t="s">
        <v>79</v>
      </c>
      <c r="AW233" s="13" t="s">
        <v>31</v>
      </c>
      <c r="AX233" s="13" t="s">
        <v>74</v>
      </c>
      <c r="AY233" s="182" t="s">
        <v>118</v>
      </c>
    </row>
    <row r="234" s="14" customFormat="1">
      <c r="A234" s="14"/>
      <c r="B234" s="188"/>
      <c r="C234" s="14"/>
      <c r="D234" s="181" t="s">
        <v>130</v>
      </c>
      <c r="E234" s="189" t="s">
        <v>1</v>
      </c>
      <c r="F234" s="190" t="s">
        <v>301</v>
      </c>
      <c r="G234" s="14"/>
      <c r="H234" s="191">
        <v>23.719999999999999</v>
      </c>
      <c r="I234" s="192"/>
      <c r="J234" s="14"/>
      <c r="K234" s="14"/>
      <c r="L234" s="188"/>
      <c r="M234" s="193"/>
      <c r="N234" s="194"/>
      <c r="O234" s="194"/>
      <c r="P234" s="194"/>
      <c r="Q234" s="194"/>
      <c r="R234" s="194"/>
      <c r="S234" s="194"/>
      <c r="T234" s="195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189" t="s">
        <v>130</v>
      </c>
      <c r="AU234" s="189" t="s">
        <v>81</v>
      </c>
      <c r="AV234" s="14" t="s">
        <v>81</v>
      </c>
      <c r="AW234" s="14" t="s">
        <v>31</v>
      </c>
      <c r="AX234" s="14" t="s">
        <v>79</v>
      </c>
      <c r="AY234" s="189" t="s">
        <v>118</v>
      </c>
    </row>
    <row r="235" s="12" customFormat="1" ht="22.8" customHeight="1">
      <c r="A235" s="12"/>
      <c r="B235" s="152"/>
      <c r="C235" s="12"/>
      <c r="D235" s="153" t="s">
        <v>73</v>
      </c>
      <c r="E235" s="163" t="s">
        <v>302</v>
      </c>
      <c r="F235" s="163" t="s">
        <v>303</v>
      </c>
      <c r="G235" s="12"/>
      <c r="H235" s="12"/>
      <c r="I235" s="155"/>
      <c r="J235" s="164">
        <f>BK235</f>
        <v>0</v>
      </c>
      <c r="K235" s="12"/>
      <c r="L235" s="152"/>
      <c r="M235" s="157"/>
      <c r="N235" s="158"/>
      <c r="O235" s="158"/>
      <c r="P235" s="159">
        <f>SUM(P236:P247)</f>
        <v>0</v>
      </c>
      <c r="Q235" s="158"/>
      <c r="R235" s="159">
        <f>SUM(R236:R247)</f>
        <v>0</v>
      </c>
      <c r="S235" s="158"/>
      <c r="T235" s="160">
        <f>SUM(T236:T247)</f>
        <v>0</v>
      </c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R235" s="153" t="s">
        <v>79</v>
      </c>
      <c r="AT235" s="161" t="s">
        <v>73</v>
      </c>
      <c r="AU235" s="161" t="s">
        <v>79</v>
      </c>
      <c r="AY235" s="153" t="s">
        <v>118</v>
      </c>
      <c r="BK235" s="162">
        <f>SUM(BK236:BK247)</f>
        <v>0</v>
      </c>
    </row>
    <row r="236" s="2" customFormat="1" ht="24.15" customHeight="1">
      <c r="A236" s="37"/>
      <c r="B236" s="165"/>
      <c r="C236" s="166" t="s">
        <v>304</v>
      </c>
      <c r="D236" s="166" t="s">
        <v>120</v>
      </c>
      <c r="E236" s="167" t="s">
        <v>305</v>
      </c>
      <c r="F236" s="168" t="s">
        <v>306</v>
      </c>
      <c r="G236" s="169" t="s">
        <v>172</v>
      </c>
      <c r="H236" s="170">
        <v>627.28999999999996</v>
      </c>
      <c r="I236" s="171"/>
      <c r="J236" s="172">
        <f>ROUND(I236*H236,2)</f>
        <v>0</v>
      </c>
      <c r="K236" s="173"/>
      <c r="L236" s="38"/>
      <c r="M236" s="174" t="s">
        <v>1</v>
      </c>
      <c r="N236" s="175" t="s">
        <v>39</v>
      </c>
      <c r="O236" s="76"/>
      <c r="P236" s="176">
        <f>O236*H236</f>
        <v>0</v>
      </c>
      <c r="Q236" s="176">
        <v>0</v>
      </c>
      <c r="R236" s="176">
        <f>Q236*H236</f>
        <v>0</v>
      </c>
      <c r="S236" s="176">
        <v>0</v>
      </c>
      <c r="T236" s="177">
        <f>S236*H236</f>
        <v>0</v>
      </c>
      <c r="U236" s="37"/>
      <c r="V236" s="37"/>
      <c r="W236" s="37"/>
      <c r="X236" s="37"/>
      <c r="Y236" s="37"/>
      <c r="Z236" s="37"/>
      <c r="AA236" s="37"/>
      <c r="AB236" s="37"/>
      <c r="AC236" s="37"/>
      <c r="AD236" s="37"/>
      <c r="AE236" s="37"/>
      <c r="AR236" s="178" t="s">
        <v>124</v>
      </c>
      <c r="AT236" s="178" t="s">
        <v>120</v>
      </c>
      <c r="AU236" s="178" t="s">
        <v>81</v>
      </c>
      <c r="AY236" s="18" t="s">
        <v>118</v>
      </c>
      <c r="BE236" s="179">
        <f>IF(N236="základní",J236,0)</f>
        <v>0</v>
      </c>
      <c r="BF236" s="179">
        <f>IF(N236="snížená",J236,0)</f>
        <v>0</v>
      </c>
      <c r="BG236" s="179">
        <f>IF(N236="zákl. přenesená",J236,0)</f>
        <v>0</v>
      </c>
      <c r="BH236" s="179">
        <f>IF(N236="sníž. přenesená",J236,0)</f>
        <v>0</v>
      </c>
      <c r="BI236" s="179">
        <f>IF(N236="nulová",J236,0)</f>
        <v>0</v>
      </c>
      <c r="BJ236" s="18" t="s">
        <v>79</v>
      </c>
      <c r="BK236" s="179">
        <f>ROUND(I236*H236,2)</f>
        <v>0</v>
      </c>
      <c r="BL236" s="18" t="s">
        <v>124</v>
      </c>
      <c r="BM236" s="178" t="s">
        <v>307</v>
      </c>
    </row>
    <row r="237" s="2" customFormat="1" ht="24.15" customHeight="1">
      <c r="A237" s="37"/>
      <c r="B237" s="165"/>
      <c r="C237" s="166" t="s">
        <v>308</v>
      </c>
      <c r="D237" s="166" t="s">
        <v>120</v>
      </c>
      <c r="E237" s="167" t="s">
        <v>309</v>
      </c>
      <c r="F237" s="168" t="s">
        <v>310</v>
      </c>
      <c r="G237" s="169" t="s">
        <v>172</v>
      </c>
      <c r="H237" s="170">
        <v>627.28999999999996</v>
      </c>
      <c r="I237" s="171"/>
      <c r="J237" s="172">
        <f>ROUND(I237*H237,2)</f>
        <v>0</v>
      </c>
      <c r="K237" s="173"/>
      <c r="L237" s="38"/>
      <c r="M237" s="174" t="s">
        <v>1</v>
      </c>
      <c r="N237" s="175" t="s">
        <v>39</v>
      </c>
      <c r="O237" s="76"/>
      <c r="P237" s="176">
        <f>O237*H237</f>
        <v>0</v>
      </c>
      <c r="Q237" s="176">
        <v>0</v>
      </c>
      <c r="R237" s="176">
        <f>Q237*H237</f>
        <v>0</v>
      </c>
      <c r="S237" s="176">
        <v>0</v>
      </c>
      <c r="T237" s="177">
        <f>S237*H237</f>
        <v>0</v>
      </c>
      <c r="U237" s="37"/>
      <c r="V237" s="37"/>
      <c r="W237" s="37"/>
      <c r="X237" s="37"/>
      <c r="Y237" s="37"/>
      <c r="Z237" s="37"/>
      <c r="AA237" s="37"/>
      <c r="AB237" s="37"/>
      <c r="AC237" s="37"/>
      <c r="AD237" s="37"/>
      <c r="AE237" s="37"/>
      <c r="AR237" s="178" t="s">
        <v>124</v>
      </c>
      <c r="AT237" s="178" t="s">
        <v>120</v>
      </c>
      <c r="AU237" s="178" t="s">
        <v>81</v>
      </c>
      <c r="AY237" s="18" t="s">
        <v>118</v>
      </c>
      <c r="BE237" s="179">
        <f>IF(N237="základní",J237,0)</f>
        <v>0</v>
      </c>
      <c r="BF237" s="179">
        <f>IF(N237="snížená",J237,0)</f>
        <v>0</v>
      </c>
      <c r="BG237" s="179">
        <f>IF(N237="zákl. přenesená",J237,0)</f>
        <v>0</v>
      </c>
      <c r="BH237" s="179">
        <f>IF(N237="sníž. přenesená",J237,0)</f>
        <v>0</v>
      </c>
      <c r="BI237" s="179">
        <f>IF(N237="nulová",J237,0)</f>
        <v>0</v>
      </c>
      <c r="BJ237" s="18" t="s">
        <v>79</v>
      </c>
      <c r="BK237" s="179">
        <f>ROUND(I237*H237,2)</f>
        <v>0</v>
      </c>
      <c r="BL237" s="18" t="s">
        <v>124</v>
      </c>
      <c r="BM237" s="178" t="s">
        <v>311</v>
      </c>
    </row>
    <row r="238" s="2" customFormat="1" ht="24.15" customHeight="1">
      <c r="A238" s="37"/>
      <c r="B238" s="165"/>
      <c r="C238" s="166" t="s">
        <v>312</v>
      </c>
      <c r="D238" s="166" t="s">
        <v>120</v>
      </c>
      <c r="E238" s="167" t="s">
        <v>313</v>
      </c>
      <c r="F238" s="168" t="s">
        <v>314</v>
      </c>
      <c r="G238" s="169" t="s">
        <v>172</v>
      </c>
      <c r="H238" s="170">
        <v>5645.6099999999997</v>
      </c>
      <c r="I238" s="171"/>
      <c r="J238" s="172">
        <f>ROUND(I238*H238,2)</f>
        <v>0</v>
      </c>
      <c r="K238" s="173"/>
      <c r="L238" s="38"/>
      <c r="M238" s="174" t="s">
        <v>1</v>
      </c>
      <c r="N238" s="175" t="s">
        <v>39</v>
      </c>
      <c r="O238" s="76"/>
      <c r="P238" s="176">
        <f>O238*H238</f>
        <v>0</v>
      </c>
      <c r="Q238" s="176">
        <v>0</v>
      </c>
      <c r="R238" s="176">
        <f>Q238*H238</f>
        <v>0</v>
      </c>
      <c r="S238" s="176">
        <v>0</v>
      </c>
      <c r="T238" s="177">
        <f>S238*H238</f>
        <v>0</v>
      </c>
      <c r="U238" s="37"/>
      <c r="V238" s="37"/>
      <c r="W238" s="37"/>
      <c r="X238" s="37"/>
      <c r="Y238" s="37"/>
      <c r="Z238" s="37"/>
      <c r="AA238" s="37"/>
      <c r="AB238" s="37"/>
      <c r="AC238" s="37"/>
      <c r="AD238" s="37"/>
      <c r="AE238" s="37"/>
      <c r="AR238" s="178" t="s">
        <v>124</v>
      </c>
      <c r="AT238" s="178" t="s">
        <v>120</v>
      </c>
      <c r="AU238" s="178" t="s">
        <v>81</v>
      </c>
      <c r="AY238" s="18" t="s">
        <v>118</v>
      </c>
      <c r="BE238" s="179">
        <f>IF(N238="základní",J238,0)</f>
        <v>0</v>
      </c>
      <c r="BF238" s="179">
        <f>IF(N238="snížená",J238,0)</f>
        <v>0</v>
      </c>
      <c r="BG238" s="179">
        <f>IF(N238="zákl. přenesená",J238,0)</f>
        <v>0</v>
      </c>
      <c r="BH238" s="179">
        <f>IF(N238="sníž. přenesená",J238,0)</f>
        <v>0</v>
      </c>
      <c r="BI238" s="179">
        <f>IF(N238="nulová",J238,0)</f>
        <v>0</v>
      </c>
      <c r="BJ238" s="18" t="s">
        <v>79</v>
      </c>
      <c r="BK238" s="179">
        <f>ROUND(I238*H238,2)</f>
        <v>0</v>
      </c>
      <c r="BL238" s="18" t="s">
        <v>124</v>
      </c>
      <c r="BM238" s="178" t="s">
        <v>315</v>
      </c>
    </row>
    <row r="239" s="14" customFormat="1">
      <c r="A239" s="14"/>
      <c r="B239" s="188"/>
      <c r="C239" s="14"/>
      <c r="D239" s="181" t="s">
        <v>130</v>
      </c>
      <c r="E239" s="14"/>
      <c r="F239" s="190" t="s">
        <v>316</v>
      </c>
      <c r="G239" s="14"/>
      <c r="H239" s="191">
        <v>5645.6099999999997</v>
      </c>
      <c r="I239" s="192"/>
      <c r="J239" s="14"/>
      <c r="K239" s="14"/>
      <c r="L239" s="188"/>
      <c r="M239" s="193"/>
      <c r="N239" s="194"/>
      <c r="O239" s="194"/>
      <c r="P239" s="194"/>
      <c r="Q239" s="194"/>
      <c r="R239" s="194"/>
      <c r="S239" s="194"/>
      <c r="T239" s="195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189" t="s">
        <v>130</v>
      </c>
      <c r="AU239" s="189" t="s">
        <v>81</v>
      </c>
      <c r="AV239" s="14" t="s">
        <v>81</v>
      </c>
      <c r="AW239" s="14" t="s">
        <v>3</v>
      </c>
      <c r="AX239" s="14" t="s">
        <v>79</v>
      </c>
      <c r="AY239" s="189" t="s">
        <v>118</v>
      </c>
    </row>
    <row r="240" s="2" customFormat="1" ht="33" customHeight="1">
      <c r="A240" s="37"/>
      <c r="B240" s="165"/>
      <c r="C240" s="166" t="s">
        <v>317</v>
      </c>
      <c r="D240" s="166" t="s">
        <v>120</v>
      </c>
      <c r="E240" s="167" t="s">
        <v>318</v>
      </c>
      <c r="F240" s="168" t="s">
        <v>319</v>
      </c>
      <c r="G240" s="169" t="s">
        <v>172</v>
      </c>
      <c r="H240" s="170">
        <v>192.28999999999999</v>
      </c>
      <c r="I240" s="171"/>
      <c r="J240" s="172">
        <f>ROUND(I240*H240,2)</f>
        <v>0</v>
      </c>
      <c r="K240" s="173"/>
      <c r="L240" s="38"/>
      <c r="M240" s="174" t="s">
        <v>1</v>
      </c>
      <c r="N240" s="175" t="s">
        <v>39</v>
      </c>
      <c r="O240" s="76"/>
      <c r="P240" s="176">
        <f>O240*H240</f>
        <v>0</v>
      </c>
      <c r="Q240" s="176">
        <v>0</v>
      </c>
      <c r="R240" s="176">
        <f>Q240*H240</f>
        <v>0</v>
      </c>
      <c r="S240" s="176">
        <v>0</v>
      </c>
      <c r="T240" s="177">
        <f>S240*H240</f>
        <v>0</v>
      </c>
      <c r="U240" s="37"/>
      <c r="V240" s="37"/>
      <c r="W240" s="37"/>
      <c r="X240" s="37"/>
      <c r="Y240" s="37"/>
      <c r="Z240" s="37"/>
      <c r="AA240" s="37"/>
      <c r="AB240" s="37"/>
      <c r="AC240" s="37"/>
      <c r="AD240" s="37"/>
      <c r="AE240" s="37"/>
      <c r="AR240" s="178" t="s">
        <v>124</v>
      </c>
      <c r="AT240" s="178" t="s">
        <v>120</v>
      </c>
      <c r="AU240" s="178" t="s">
        <v>81</v>
      </c>
      <c r="AY240" s="18" t="s">
        <v>118</v>
      </c>
      <c r="BE240" s="179">
        <f>IF(N240="základní",J240,0)</f>
        <v>0</v>
      </c>
      <c r="BF240" s="179">
        <f>IF(N240="snížená",J240,0)</f>
        <v>0</v>
      </c>
      <c r="BG240" s="179">
        <f>IF(N240="zákl. přenesená",J240,0)</f>
        <v>0</v>
      </c>
      <c r="BH240" s="179">
        <f>IF(N240="sníž. přenesená",J240,0)</f>
        <v>0</v>
      </c>
      <c r="BI240" s="179">
        <f>IF(N240="nulová",J240,0)</f>
        <v>0</v>
      </c>
      <c r="BJ240" s="18" t="s">
        <v>79</v>
      </c>
      <c r="BK240" s="179">
        <f>ROUND(I240*H240,2)</f>
        <v>0</v>
      </c>
      <c r="BL240" s="18" t="s">
        <v>124</v>
      </c>
      <c r="BM240" s="178" t="s">
        <v>320</v>
      </c>
    </row>
    <row r="241" s="14" customFormat="1">
      <c r="A241" s="14"/>
      <c r="B241" s="188"/>
      <c r="C241" s="14"/>
      <c r="D241" s="181" t="s">
        <v>130</v>
      </c>
      <c r="E241" s="189" t="s">
        <v>1</v>
      </c>
      <c r="F241" s="190" t="s">
        <v>321</v>
      </c>
      <c r="G241" s="14"/>
      <c r="H241" s="191">
        <v>192.28999999999999</v>
      </c>
      <c r="I241" s="192"/>
      <c r="J241" s="14"/>
      <c r="K241" s="14"/>
      <c r="L241" s="188"/>
      <c r="M241" s="193"/>
      <c r="N241" s="194"/>
      <c r="O241" s="194"/>
      <c r="P241" s="194"/>
      <c r="Q241" s="194"/>
      <c r="R241" s="194"/>
      <c r="S241" s="194"/>
      <c r="T241" s="195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189" t="s">
        <v>130</v>
      </c>
      <c r="AU241" s="189" t="s">
        <v>81</v>
      </c>
      <c r="AV241" s="14" t="s">
        <v>81</v>
      </c>
      <c r="AW241" s="14" t="s">
        <v>31</v>
      </c>
      <c r="AX241" s="14" t="s">
        <v>79</v>
      </c>
      <c r="AY241" s="189" t="s">
        <v>118</v>
      </c>
    </row>
    <row r="242" s="2" customFormat="1" ht="33" customHeight="1">
      <c r="A242" s="37"/>
      <c r="B242" s="165"/>
      <c r="C242" s="166" t="s">
        <v>322</v>
      </c>
      <c r="D242" s="166" t="s">
        <v>120</v>
      </c>
      <c r="E242" s="167" t="s">
        <v>323</v>
      </c>
      <c r="F242" s="168" t="s">
        <v>324</v>
      </c>
      <c r="G242" s="169" t="s">
        <v>172</v>
      </c>
      <c r="H242" s="170">
        <v>10</v>
      </c>
      <c r="I242" s="171"/>
      <c r="J242" s="172">
        <f>ROUND(I242*H242,2)</f>
        <v>0</v>
      </c>
      <c r="K242" s="173"/>
      <c r="L242" s="38"/>
      <c r="M242" s="174" t="s">
        <v>1</v>
      </c>
      <c r="N242" s="175" t="s">
        <v>39</v>
      </c>
      <c r="O242" s="76"/>
      <c r="P242" s="176">
        <f>O242*H242</f>
        <v>0</v>
      </c>
      <c r="Q242" s="176">
        <v>0</v>
      </c>
      <c r="R242" s="176">
        <f>Q242*H242</f>
        <v>0</v>
      </c>
      <c r="S242" s="176">
        <v>0</v>
      </c>
      <c r="T242" s="177">
        <f>S242*H242</f>
        <v>0</v>
      </c>
      <c r="U242" s="37"/>
      <c r="V242" s="37"/>
      <c r="W242" s="37"/>
      <c r="X242" s="37"/>
      <c r="Y242" s="37"/>
      <c r="Z242" s="37"/>
      <c r="AA242" s="37"/>
      <c r="AB242" s="37"/>
      <c r="AC242" s="37"/>
      <c r="AD242" s="37"/>
      <c r="AE242" s="37"/>
      <c r="AR242" s="178" t="s">
        <v>124</v>
      </c>
      <c r="AT242" s="178" t="s">
        <v>120</v>
      </c>
      <c r="AU242" s="178" t="s">
        <v>81</v>
      </c>
      <c r="AY242" s="18" t="s">
        <v>118</v>
      </c>
      <c r="BE242" s="179">
        <f>IF(N242="základní",J242,0)</f>
        <v>0</v>
      </c>
      <c r="BF242" s="179">
        <f>IF(N242="snížená",J242,0)</f>
        <v>0</v>
      </c>
      <c r="BG242" s="179">
        <f>IF(N242="zákl. přenesená",J242,0)</f>
        <v>0</v>
      </c>
      <c r="BH242" s="179">
        <f>IF(N242="sníž. přenesená",J242,0)</f>
        <v>0</v>
      </c>
      <c r="BI242" s="179">
        <f>IF(N242="nulová",J242,0)</f>
        <v>0</v>
      </c>
      <c r="BJ242" s="18" t="s">
        <v>79</v>
      </c>
      <c r="BK242" s="179">
        <f>ROUND(I242*H242,2)</f>
        <v>0</v>
      </c>
      <c r="BL242" s="18" t="s">
        <v>124</v>
      </c>
      <c r="BM242" s="178" t="s">
        <v>325</v>
      </c>
    </row>
    <row r="243" s="2" customFormat="1" ht="33" customHeight="1">
      <c r="A243" s="37"/>
      <c r="B243" s="165"/>
      <c r="C243" s="166" t="s">
        <v>326</v>
      </c>
      <c r="D243" s="166" t="s">
        <v>120</v>
      </c>
      <c r="E243" s="167" t="s">
        <v>327</v>
      </c>
      <c r="F243" s="168" t="s">
        <v>328</v>
      </c>
      <c r="G243" s="169" t="s">
        <v>172</v>
      </c>
      <c r="H243" s="170">
        <v>25</v>
      </c>
      <c r="I243" s="171"/>
      <c r="J243" s="172">
        <f>ROUND(I243*H243,2)</f>
        <v>0</v>
      </c>
      <c r="K243" s="173"/>
      <c r="L243" s="38"/>
      <c r="M243" s="174" t="s">
        <v>1</v>
      </c>
      <c r="N243" s="175" t="s">
        <v>39</v>
      </c>
      <c r="O243" s="76"/>
      <c r="P243" s="176">
        <f>O243*H243</f>
        <v>0</v>
      </c>
      <c r="Q243" s="176">
        <v>0</v>
      </c>
      <c r="R243" s="176">
        <f>Q243*H243</f>
        <v>0</v>
      </c>
      <c r="S243" s="176">
        <v>0</v>
      </c>
      <c r="T243" s="177">
        <f>S243*H243</f>
        <v>0</v>
      </c>
      <c r="U243" s="37"/>
      <c r="V243" s="37"/>
      <c r="W243" s="37"/>
      <c r="X243" s="37"/>
      <c r="Y243" s="37"/>
      <c r="Z243" s="37"/>
      <c r="AA243" s="37"/>
      <c r="AB243" s="37"/>
      <c r="AC243" s="37"/>
      <c r="AD243" s="37"/>
      <c r="AE243" s="37"/>
      <c r="AR243" s="178" t="s">
        <v>124</v>
      </c>
      <c r="AT243" s="178" t="s">
        <v>120</v>
      </c>
      <c r="AU243" s="178" t="s">
        <v>81</v>
      </c>
      <c r="AY243" s="18" t="s">
        <v>118</v>
      </c>
      <c r="BE243" s="179">
        <f>IF(N243="základní",J243,0)</f>
        <v>0</v>
      </c>
      <c r="BF243" s="179">
        <f>IF(N243="snížená",J243,0)</f>
        <v>0</v>
      </c>
      <c r="BG243" s="179">
        <f>IF(N243="zákl. přenesená",J243,0)</f>
        <v>0</v>
      </c>
      <c r="BH243" s="179">
        <f>IF(N243="sníž. přenesená",J243,0)</f>
        <v>0</v>
      </c>
      <c r="BI243" s="179">
        <f>IF(N243="nulová",J243,0)</f>
        <v>0</v>
      </c>
      <c r="BJ243" s="18" t="s">
        <v>79</v>
      </c>
      <c r="BK243" s="179">
        <f>ROUND(I243*H243,2)</f>
        <v>0</v>
      </c>
      <c r="BL243" s="18" t="s">
        <v>124</v>
      </c>
      <c r="BM243" s="178" t="s">
        <v>329</v>
      </c>
    </row>
    <row r="244" s="2" customFormat="1" ht="37.8" customHeight="1">
      <c r="A244" s="37"/>
      <c r="B244" s="165"/>
      <c r="C244" s="166" t="s">
        <v>330</v>
      </c>
      <c r="D244" s="166" t="s">
        <v>120</v>
      </c>
      <c r="E244" s="167" t="s">
        <v>331</v>
      </c>
      <c r="F244" s="168" t="s">
        <v>332</v>
      </c>
      <c r="G244" s="169" t="s">
        <v>172</v>
      </c>
      <c r="H244" s="170">
        <v>180</v>
      </c>
      <c r="I244" s="171"/>
      <c r="J244" s="172">
        <f>ROUND(I244*H244,2)</f>
        <v>0</v>
      </c>
      <c r="K244" s="173"/>
      <c r="L244" s="38"/>
      <c r="M244" s="174" t="s">
        <v>1</v>
      </c>
      <c r="N244" s="175" t="s">
        <v>39</v>
      </c>
      <c r="O244" s="76"/>
      <c r="P244" s="176">
        <f>O244*H244</f>
        <v>0</v>
      </c>
      <c r="Q244" s="176">
        <v>0</v>
      </c>
      <c r="R244" s="176">
        <f>Q244*H244</f>
        <v>0</v>
      </c>
      <c r="S244" s="176">
        <v>0</v>
      </c>
      <c r="T244" s="177">
        <f>S244*H244</f>
        <v>0</v>
      </c>
      <c r="U244" s="37"/>
      <c r="V244" s="37"/>
      <c r="W244" s="37"/>
      <c r="X244" s="37"/>
      <c r="Y244" s="37"/>
      <c r="Z244" s="37"/>
      <c r="AA244" s="37"/>
      <c r="AB244" s="37"/>
      <c r="AC244" s="37"/>
      <c r="AD244" s="37"/>
      <c r="AE244" s="37"/>
      <c r="AR244" s="178" t="s">
        <v>124</v>
      </c>
      <c r="AT244" s="178" t="s">
        <v>120</v>
      </c>
      <c r="AU244" s="178" t="s">
        <v>81</v>
      </c>
      <c r="AY244" s="18" t="s">
        <v>118</v>
      </c>
      <c r="BE244" s="179">
        <f>IF(N244="základní",J244,0)</f>
        <v>0</v>
      </c>
      <c r="BF244" s="179">
        <f>IF(N244="snížená",J244,0)</f>
        <v>0</v>
      </c>
      <c r="BG244" s="179">
        <f>IF(N244="zákl. přenesená",J244,0)</f>
        <v>0</v>
      </c>
      <c r="BH244" s="179">
        <f>IF(N244="sníž. přenesená",J244,0)</f>
        <v>0</v>
      </c>
      <c r="BI244" s="179">
        <f>IF(N244="nulová",J244,0)</f>
        <v>0</v>
      </c>
      <c r="BJ244" s="18" t="s">
        <v>79</v>
      </c>
      <c r="BK244" s="179">
        <f>ROUND(I244*H244,2)</f>
        <v>0</v>
      </c>
      <c r="BL244" s="18" t="s">
        <v>124</v>
      </c>
      <c r="BM244" s="178" t="s">
        <v>333</v>
      </c>
    </row>
    <row r="245" s="2" customFormat="1" ht="33" customHeight="1">
      <c r="A245" s="37"/>
      <c r="B245" s="165"/>
      <c r="C245" s="166" t="s">
        <v>334</v>
      </c>
      <c r="D245" s="166" t="s">
        <v>120</v>
      </c>
      <c r="E245" s="167" t="s">
        <v>335</v>
      </c>
      <c r="F245" s="168" t="s">
        <v>336</v>
      </c>
      <c r="G245" s="169" t="s">
        <v>172</v>
      </c>
      <c r="H245" s="170">
        <v>60</v>
      </c>
      <c r="I245" s="171"/>
      <c r="J245" s="172">
        <f>ROUND(I245*H245,2)</f>
        <v>0</v>
      </c>
      <c r="K245" s="173"/>
      <c r="L245" s="38"/>
      <c r="M245" s="174" t="s">
        <v>1</v>
      </c>
      <c r="N245" s="175" t="s">
        <v>39</v>
      </c>
      <c r="O245" s="76"/>
      <c r="P245" s="176">
        <f>O245*H245</f>
        <v>0</v>
      </c>
      <c r="Q245" s="176">
        <v>0</v>
      </c>
      <c r="R245" s="176">
        <f>Q245*H245</f>
        <v>0</v>
      </c>
      <c r="S245" s="176">
        <v>0</v>
      </c>
      <c r="T245" s="177">
        <f>S245*H245</f>
        <v>0</v>
      </c>
      <c r="U245" s="37"/>
      <c r="V245" s="37"/>
      <c r="W245" s="37"/>
      <c r="X245" s="37"/>
      <c r="Y245" s="37"/>
      <c r="Z245" s="37"/>
      <c r="AA245" s="37"/>
      <c r="AB245" s="37"/>
      <c r="AC245" s="37"/>
      <c r="AD245" s="37"/>
      <c r="AE245" s="37"/>
      <c r="AR245" s="178" t="s">
        <v>124</v>
      </c>
      <c r="AT245" s="178" t="s">
        <v>120</v>
      </c>
      <c r="AU245" s="178" t="s">
        <v>81</v>
      </c>
      <c r="AY245" s="18" t="s">
        <v>118</v>
      </c>
      <c r="BE245" s="179">
        <f>IF(N245="základní",J245,0)</f>
        <v>0</v>
      </c>
      <c r="BF245" s="179">
        <f>IF(N245="snížená",J245,0)</f>
        <v>0</v>
      </c>
      <c r="BG245" s="179">
        <f>IF(N245="zákl. přenesená",J245,0)</f>
        <v>0</v>
      </c>
      <c r="BH245" s="179">
        <f>IF(N245="sníž. přenesená",J245,0)</f>
        <v>0</v>
      </c>
      <c r="BI245" s="179">
        <f>IF(N245="nulová",J245,0)</f>
        <v>0</v>
      </c>
      <c r="BJ245" s="18" t="s">
        <v>79</v>
      </c>
      <c r="BK245" s="179">
        <f>ROUND(I245*H245,2)</f>
        <v>0</v>
      </c>
      <c r="BL245" s="18" t="s">
        <v>124</v>
      </c>
      <c r="BM245" s="178" t="s">
        <v>337</v>
      </c>
    </row>
    <row r="246" s="2" customFormat="1" ht="44.25" customHeight="1">
      <c r="A246" s="37"/>
      <c r="B246" s="165"/>
      <c r="C246" s="166" t="s">
        <v>338</v>
      </c>
      <c r="D246" s="166" t="s">
        <v>120</v>
      </c>
      <c r="E246" s="167" t="s">
        <v>339</v>
      </c>
      <c r="F246" s="168" t="s">
        <v>340</v>
      </c>
      <c r="G246" s="169" t="s">
        <v>172</v>
      </c>
      <c r="H246" s="170">
        <v>100</v>
      </c>
      <c r="I246" s="171"/>
      <c r="J246" s="172">
        <f>ROUND(I246*H246,2)</f>
        <v>0</v>
      </c>
      <c r="K246" s="173"/>
      <c r="L246" s="38"/>
      <c r="M246" s="174" t="s">
        <v>1</v>
      </c>
      <c r="N246" s="175" t="s">
        <v>39</v>
      </c>
      <c r="O246" s="76"/>
      <c r="P246" s="176">
        <f>O246*H246</f>
        <v>0</v>
      </c>
      <c r="Q246" s="176">
        <v>0</v>
      </c>
      <c r="R246" s="176">
        <f>Q246*H246</f>
        <v>0</v>
      </c>
      <c r="S246" s="176">
        <v>0</v>
      </c>
      <c r="T246" s="177">
        <f>S246*H246</f>
        <v>0</v>
      </c>
      <c r="U246" s="37"/>
      <c r="V246" s="37"/>
      <c r="W246" s="37"/>
      <c r="X246" s="37"/>
      <c r="Y246" s="37"/>
      <c r="Z246" s="37"/>
      <c r="AA246" s="37"/>
      <c r="AB246" s="37"/>
      <c r="AC246" s="37"/>
      <c r="AD246" s="37"/>
      <c r="AE246" s="37"/>
      <c r="AR246" s="178" t="s">
        <v>124</v>
      </c>
      <c r="AT246" s="178" t="s">
        <v>120</v>
      </c>
      <c r="AU246" s="178" t="s">
        <v>81</v>
      </c>
      <c r="AY246" s="18" t="s">
        <v>118</v>
      </c>
      <c r="BE246" s="179">
        <f>IF(N246="základní",J246,0)</f>
        <v>0</v>
      </c>
      <c r="BF246" s="179">
        <f>IF(N246="snížená",J246,0)</f>
        <v>0</v>
      </c>
      <c r="BG246" s="179">
        <f>IF(N246="zákl. přenesená",J246,0)</f>
        <v>0</v>
      </c>
      <c r="BH246" s="179">
        <f>IF(N246="sníž. přenesená",J246,0)</f>
        <v>0</v>
      </c>
      <c r="BI246" s="179">
        <f>IF(N246="nulová",J246,0)</f>
        <v>0</v>
      </c>
      <c r="BJ246" s="18" t="s">
        <v>79</v>
      </c>
      <c r="BK246" s="179">
        <f>ROUND(I246*H246,2)</f>
        <v>0</v>
      </c>
      <c r="BL246" s="18" t="s">
        <v>124</v>
      </c>
      <c r="BM246" s="178" t="s">
        <v>341</v>
      </c>
    </row>
    <row r="247" s="2" customFormat="1" ht="16.5" customHeight="1">
      <c r="A247" s="37"/>
      <c r="B247" s="165"/>
      <c r="C247" s="166" t="s">
        <v>342</v>
      </c>
      <c r="D247" s="166" t="s">
        <v>120</v>
      </c>
      <c r="E247" s="167" t="s">
        <v>343</v>
      </c>
      <c r="F247" s="168" t="s">
        <v>344</v>
      </c>
      <c r="G247" s="169" t="s">
        <v>172</v>
      </c>
      <c r="H247" s="170">
        <v>-60</v>
      </c>
      <c r="I247" s="171"/>
      <c r="J247" s="172">
        <f>ROUND(I247*H247,2)</f>
        <v>0</v>
      </c>
      <c r="K247" s="173"/>
      <c r="L247" s="38"/>
      <c r="M247" s="174" t="s">
        <v>1</v>
      </c>
      <c r="N247" s="175" t="s">
        <v>39</v>
      </c>
      <c r="O247" s="76"/>
      <c r="P247" s="176">
        <f>O247*H247</f>
        <v>0</v>
      </c>
      <c r="Q247" s="176">
        <v>0</v>
      </c>
      <c r="R247" s="176">
        <f>Q247*H247</f>
        <v>0</v>
      </c>
      <c r="S247" s="176">
        <v>0</v>
      </c>
      <c r="T247" s="177">
        <f>S247*H247</f>
        <v>0</v>
      </c>
      <c r="U247" s="37"/>
      <c r="V247" s="37"/>
      <c r="W247" s="37"/>
      <c r="X247" s="37"/>
      <c r="Y247" s="37"/>
      <c r="Z247" s="37"/>
      <c r="AA247" s="37"/>
      <c r="AB247" s="37"/>
      <c r="AC247" s="37"/>
      <c r="AD247" s="37"/>
      <c r="AE247" s="37"/>
      <c r="AR247" s="178" t="s">
        <v>124</v>
      </c>
      <c r="AT247" s="178" t="s">
        <v>120</v>
      </c>
      <c r="AU247" s="178" t="s">
        <v>81</v>
      </c>
      <c r="AY247" s="18" t="s">
        <v>118</v>
      </c>
      <c r="BE247" s="179">
        <f>IF(N247="základní",J247,0)</f>
        <v>0</v>
      </c>
      <c r="BF247" s="179">
        <f>IF(N247="snížená",J247,0)</f>
        <v>0</v>
      </c>
      <c r="BG247" s="179">
        <f>IF(N247="zákl. přenesená",J247,0)</f>
        <v>0</v>
      </c>
      <c r="BH247" s="179">
        <f>IF(N247="sníž. přenesená",J247,0)</f>
        <v>0</v>
      </c>
      <c r="BI247" s="179">
        <f>IF(N247="nulová",J247,0)</f>
        <v>0</v>
      </c>
      <c r="BJ247" s="18" t="s">
        <v>79</v>
      </c>
      <c r="BK247" s="179">
        <f>ROUND(I247*H247,2)</f>
        <v>0</v>
      </c>
      <c r="BL247" s="18" t="s">
        <v>124</v>
      </c>
      <c r="BM247" s="178" t="s">
        <v>345</v>
      </c>
    </row>
    <row r="248" s="12" customFormat="1" ht="25.92" customHeight="1">
      <c r="A248" s="12"/>
      <c r="B248" s="152"/>
      <c r="C248" s="12"/>
      <c r="D248" s="153" t="s">
        <v>73</v>
      </c>
      <c r="E248" s="154" t="s">
        <v>346</v>
      </c>
      <c r="F248" s="154" t="s">
        <v>347</v>
      </c>
      <c r="G248" s="12"/>
      <c r="H248" s="12"/>
      <c r="I248" s="155"/>
      <c r="J248" s="156">
        <f>BK248</f>
        <v>0</v>
      </c>
      <c r="K248" s="12"/>
      <c r="L248" s="152"/>
      <c r="M248" s="157"/>
      <c r="N248" s="158"/>
      <c r="O248" s="158"/>
      <c r="P248" s="159">
        <f>P249+P259+P263+P268</f>
        <v>0</v>
      </c>
      <c r="Q248" s="158"/>
      <c r="R248" s="159">
        <f>R249+R259+R263+R268</f>
        <v>0</v>
      </c>
      <c r="S248" s="158"/>
      <c r="T248" s="160">
        <f>T249+T259+T263+T268</f>
        <v>106.652525</v>
      </c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R248" s="153" t="s">
        <v>81</v>
      </c>
      <c r="AT248" s="161" t="s">
        <v>73</v>
      </c>
      <c r="AU248" s="161" t="s">
        <v>74</v>
      </c>
      <c r="AY248" s="153" t="s">
        <v>118</v>
      </c>
      <c r="BK248" s="162">
        <f>BK249+BK259+BK263+BK268</f>
        <v>0</v>
      </c>
    </row>
    <row r="249" s="12" customFormat="1" ht="22.8" customHeight="1">
      <c r="A249" s="12"/>
      <c r="B249" s="152"/>
      <c r="C249" s="12"/>
      <c r="D249" s="153" t="s">
        <v>73</v>
      </c>
      <c r="E249" s="163" t="s">
        <v>348</v>
      </c>
      <c r="F249" s="163" t="s">
        <v>349</v>
      </c>
      <c r="G249" s="12"/>
      <c r="H249" s="12"/>
      <c r="I249" s="155"/>
      <c r="J249" s="164">
        <f>BK249</f>
        <v>0</v>
      </c>
      <c r="K249" s="12"/>
      <c r="L249" s="152"/>
      <c r="M249" s="157"/>
      <c r="N249" s="158"/>
      <c r="O249" s="158"/>
      <c r="P249" s="159">
        <f>SUM(P250:P258)</f>
        <v>0</v>
      </c>
      <c r="Q249" s="158"/>
      <c r="R249" s="159">
        <f>SUM(R250:R258)</f>
        <v>0</v>
      </c>
      <c r="S249" s="158"/>
      <c r="T249" s="160">
        <f>SUM(T250:T258)</f>
        <v>29.073349999999998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53" t="s">
        <v>81</v>
      </c>
      <c r="AT249" s="161" t="s">
        <v>73</v>
      </c>
      <c r="AU249" s="161" t="s">
        <v>79</v>
      </c>
      <c r="AY249" s="153" t="s">
        <v>118</v>
      </c>
      <c r="BK249" s="162">
        <f>SUM(BK250:BK258)</f>
        <v>0</v>
      </c>
    </row>
    <row r="250" s="2" customFormat="1" ht="24.15" customHeight="1">
      <c r="A250" s="37"/>
      <c r="B250" s="165"/>
      <c r="C250" s="166" t="s">
        <v>350</v>
      </c>
      <c r="D250" s="166" t="s">
        <v>120</v>
      </c>
      <c r="E250" s="167" t="s">
        <v>351</v>
      </c>
      <c r="F250" s="168" t="s">
        <v>352</v>
      </c>
      <c r="G250" s="169" t="s">
        <v>140</v>
      </c>
      <c r="H250" s="170">
        <v>870</v>
      </c>
      <c r="I250" s="171"/>
      <c r="J250" s="172">
        <f>ROUND(I250*H250,2)</f>
        <v>0</v>
      </c>
      <c r="K250" s="173"/>
      <c r="L250" s="38"/>
      <c r="M250" s="174" t="s">
        <v>1</v>
      </c>
      <c r="N250" s="175" t="s">
        <v>39</v>
      </c>
      <c r="O250" s="76"/>
      <c r="P250" s="176">
        <f>O250*H250</f>
        <v>0</v>
      </c>
      <c r="Q250" s="176">
        <v>0</v>
      </c>
      <c r="R250" s="176">
        <f>Q250*H250</f>
        <v>0</v>
      </c>
      <c r="S250" s="176">
        <v>0.014999999999999999</v>
      </c>
      <c r="T250" s="177">
        <f>S250*H250</f>
        <v>13.049999999999999</v>
      </c>
      <c r="U250" s="37"/>
      <c r="V250" s="37"/>
      <c r="W250" s="37"/>
      <c r="X250" s="37"/>
      <c r="Y250" s="37"/>
      <c r="Z250" s="37"/>
      <c r="AA250" s="37"/>
      <c r="AB250" s="37"/>
      <c r="AC250" s="37"/>
      <c r="AD250" s="37"/>
      <c r="AE250" s="37"/>
      <c r="AR250" s="178" t="s">
        <v>225</v>
      </c>
      <c r="AT250" s="178" t="s">
        <v>120</v>
      </c>
      <c r="AU250" s="178" t="s">
        <v>81</v>
      </c>
      <c r="AY250" s="18" t="s">
        <v>118</v>
      </c>
      <c r="BE250" s="179">
        <f>IF(N250="základní",J250,0)</f>
        <v>0</v>
      </c>
      <c r="BF250" s="179">
        <f>IF(N250="snížená",J250,0)</f>
        <v>0</v>
      </c>
      <c r="BG250" s="179">
        <f>IF(N250="zákl. přenesená",J250,0)</f>
        <v>0</v>
      </c>
      <c r="BH250" s="179">
        <f>IF(N250="sníž. přenesená",J250,0)</f>
        <v>0</v>
      </c>
      <c r="BI250" s="179">
        <f>IF(N250="nulová",J250,0)</f>
        <v>0</v>
      </c>
      <c r="BJ250" s="18" t="s">
        <v>79</v>
      </c>
      <c r="BK250" s="179">
        <f>ROUND(I250*H250,2)</f>
        <v>0</v>
      </c>
      <c r="BL250" s="18" t="s">
        <v>225</v>
      </c>
      <c r="BM250" s="178" t="s">
        <v>353</v>
      </c>
    </row>
    <row r="251" s="13" customFormat="1">
      <c r="A251" s="13"/>
      <c r="B251" s="180"/>
      <c r="C251" s="13"/>
      <c r="D251" s="181" t="s">
        <v>130</v>
      </c>
      <c r="E251" s="182" t="s">
        <v>1</v>
      </c>
      <c r="F251" s="183" t="s">
        <v>354</v>
      </c>
      <c r="G251" s="13"/>
      <c r="H251" s="182" t="s">
        <v>1</v>
      </c>
      <c r="I251" s="184"/>
      <c r="J251" s="13"/>
      <c r="K251" s="13"/>
      <c r="L251" s="180"/>
      <c r="M251" s="185"/>
      <c r="N251" s="186"/>
      <c r="O251" s="186"/>
      <c r="P251" s="186"/>
      <c r="Q251" s="186"/>
      <c r="R251" s="186"/>
      <c r="S251" s="186"/>
      <c r="T251" s="187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182" t="s">
        <v>130</v>
      </c>
      <c r="AU251" s="182" t="s">
        <v>81</v>
      </c>
      <c r="AV251" s="13" t="s">
        <v>79</v>
      </c>
      <c r="AW251" s="13" t="s">
        <v>31</v>
      </c>
      <c r="AX251" s="13" t="s">
        <v>74</v>
      </c>
      <c r="AY251" s="182" t="s">
        <v>118</v>
      </c>
    </row>
    <row r="252" s="14" customFormat="1">
      <c r="A252" s="14"/>
      <c r="B252" s="188"/>
      <c r="C252" s="14"/>
      <c r="D252" s="181" t="s">
        <v>130</v>
      </c>
      <c r="E252" s="189" t="s">
        <v>1</v>
      </c>
      <c r="F252" s="190" t="s">
        <v>355</v>
      </c>
      <c r="G252" s="14"/>
      <c r="H252" s="191">
        <v>870</v>
      </c>
      <c r="I252" s="192"/>
      <c r="J252" s="14"/>
      <c r="K252" s="14"/>
      <c r="L252" s="188"/>
      <c r="M252" s="193"/>
      <c r="N252" s="194"/>
      <c r="O252" s="194"/>
      <c r="P252" s="194"/>
      <c r="Q252" s="194"/>
      <c r="R252" s="194"/>
      <c r="S252" s="194"/>
      <c r="T252" s="195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189" t="s">
        <v>130</v>
      </c>
      <c r="AU252" s="189" t="s">
        <v>81</v>
      </c>
      <c r="AV252" s="14" t="s">
        <v>81</v>
      </c>
      <c r="AW252" s="14" t="s">
        <v>31</v>
      </c>
      <c r="AX252" s="14" t="s">
        <v>79</v>
      </c>
      <c r="AY252" s="189" t="s">
        <v>118</v>
      </c>
    </row>
    <row r="253" s="2" customFormat="1" ht="37.8" customHeight="1">
      <c r="A253" s="37"/>
      <c r="B253" s="165"/>
      <c r="C253" s="166" t="s">
        <v>356</v>
      </c>
      <c r="D253" s="166" t="s">
        <v>120</v>
      </c>
      <c r="E253" s="167" t="s">
        <v>357</v>
      </c>
      <c r="F253" s="168" t="s">
        <v>358</v>
      </c>
      <c r="G253" s="169" t="s">
        <v>140</v>
      </c>
      <c r="H253" s="170">
        <v>457.81</v>
      </c>
      <c r="I253" s="171"/>
      <c r="J253" s="172">
        <f>ROUND(I253*H253,2)</f>
        <v>0</v>
      </c>
      <c r="K253" s="173"/>
      <c r="L253" s="38"/>
      <c r="M253" s="174" t="s">
        <v>1</v>
      </c>
      <c r="N253" s="175" t="s">
        <v>39</v>
      </c>
      <c r="O253" s="76"/>
      <c r="P253" s="176">
        <f>O253*H253</f>
        <v>0</v>
      </c>
      <c r="Q253" s="176">
        <v>0</v>
      </c>
      <c r="R253" s="176">
        <f>Q253*H253</f>
        <v>0</v>
      </c>
      <c r="S253" s="176">
        <v>0.035000000000000003</v>
      </c>
      <c r="T253" s="177">
        <f>S253*H253</f>
        <v>16.023350000000001</v>
      </c>
      <c r="U253" s="37"/>
      <c r="V253" s="37"/>
      <c r="W253" s="37"/>
      <c r="X253" s="37"/>
      <c r="Y253" s="37"/>
      <c r="Z253" s="37"/>
      <c r="AA253" s="37"/>
      <c r="AB253" s="37"/>
      <c r="AC253" s="37"/>
      <c r="AD253" s="37"/>
      <c r="AE253" s="37"/>
      <c r="AR253" s="178" t="s">
        <v>225</v>
      </c>
      <c r="AT253" s="178" t="s">
        <v>120</v>
      </c>
      <c r="AU253" s="178" t="s">
        <v>81</v>
      </c>
      <c r="AY253" s="18" t="s">
        <v>118</v>
      </c>
      <c r="BE253" s="179">
        <f>IF(N253="základní",J253,0)</f>
        <v>0</v>
      </c>
      <c r="BF253" s="179">
        <f>IF(N253="snížená",J253,0)</f>
        <v>0</v>
      </c>
      <c r="BG253" s="179">
        <f>IF(N253="zákl. přenesená",J253,0)</f>
        <v>0</v>
      </c>
      <c r="BH253" s="179">
        <f>IF(N253="sníž. přenesená",J253,0)</f>
        <v>0</v>
      </c>
      <c r="BI253" s="179">
        <f>IF(N253="nulová",J253,0)</f>
        <v>0</v>
      </c>
      <c r="BJ253" s="18" t="s">
        <v>79</v>
      </c>
      <c r="BK253" s="179">
        <f>ROUND(I253*H253,2)</f>
        <v>0</v>
      </c>
      <c r="BL253" s="18" t="s">
        <v>225</v>
      </c>
      <c r="BM253" s="178" t="s">
        <v>359</v>
      </c>
    </row>
    <row r="254" s="13" customFormat="1">
      <c r="A254" s="13"/>
      <c r="B254" s="180"/>
      <c r="C254" s="13"/>
      <c r="D254" s="181" t="s">
        <v>130</v>
      </c>
      <c r="E254" s="182" t="s">
        <v>1</v>
      </c>
      <c r="F254" s="183" t="s">
        <v>360</v>
      </c>
      <c r="G254" s="13"/>
      <c r="H254" s="182" t="s">
        <v>1</v>
      </c>
      <c r="I254" s="184"/>
      <c r="J254" s="13"/>
      <c r="K254" s="13"/>
      <c r="L254" s="180"/>
      <c r="M254" s="185"/>
      <c r="N254" s="186"/>
      <c r="O254" s="186"/>
      <c r="P254" s="186"/>
      <c r="Q254" s="186"/>
      <c r="R254" s="186"/>
      <c r="S254" s="186"/>
      <c r="T254" s="187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182" t="s">
        <v>130</v>
      </c>
      <c r="AU254" s="182" t="s">
        <v>81</v>
      </c>
      <c r="AV254" s="13" t="s">
        <v>79</v>
      </c>
      <c r="AW254" s="13" t="s">
        <v>31</v>
      </c>
      <c r="AX254" s="13" t="s">
        <v>74</v>
      </c>
      <c r="AY254" s="182" t="s">
        <v>118</v>
      </c>
    </row>
    <row r="255" s="14" customFormat="1">
      <c r="A255" s="14"/>
      <c r="B255" s="188"/>
      <c r="C255" s="14"/>
      <c r="D255" s="181" t="s">
        <v>130</v>
      </c>
      <c r="E255" s="189" t="s">
        <v>1</v>
      </c>
      <c r="F255" s="190" t="s">
        <v>361</v>
      </c>
      <c r="G255" s="14"/>
      <c r="H255" s="191">
        <v>643.57000000000005</v>
      </c>
      <c r="I255" s="192"/>
      <c r="J255" s="14"/>
      <c r="K255" s="14"/>
      <c r="L255" s="188"/>
      <c r="M255" s="193"/>
      <c r="N255" s="194"/>
      <c r="O255" s="194"/>
      <c r="P255" s="194"/>
      <c r="Q255" s="194"/>
      <c r="R255" s="194"/>
      <c r="S255" s="194"/>
      <c r="T255" s="195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189" t="s">
        <v>130</v>
      </c>
      <c r="AU255" s="189" t="s">
        <v>81</v>
      </c>
      <c r="AV255" s="14" t="s">
        <v>81</v>
      </c>
      <c r="AW255" s="14" t="s">
        <v>31</v>
      </c>
      <c r="AX255" s="14" t="s">
        <v>74</v>
      </c>
      <c r="AY255" s="189" t="s">
        <v>118</v>
      </c>
    </row>
    <row r="256" s="14" customFormat="1">
      <c r="A256" s="14"/>
      <c r="B256" s="188"/>
      <c r="C256" s="14"/>
      <c r="D256" s="181" t="s">
        <v>130</v>
      </c>
      <c r="E256" s="189" t="s">
        <v>1</v>
      </c>
      <c r="F256" s="190" t="s">
        <v>362</v>
      </c>
      <c r="G256" s="14"/>
      <c r="H256" s="191">
        <v>-146.88</v>
      </c>
      <c r="I256" s="192"/>
      <c r="J256" s="14"/>
      <c r="K256" s="14"/>
      <c r="L256" s="188"/>
      <c r="M256" s="193"/>
      <c r="N256" s="194"/>
      <c r="O256" s="194"/>
      <c r="P256" s="194"/>
      <c r="Q256" s="194"/>
      <c r="R256" s="194"/>
      <c r="S256" s="194"/>
      <c r="T256" s="195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189" t="s">
        <v>130</v>
      </c>
      <c r="AU256" s="189" t="s">
        <v>81</v>
      </c>
      <c r="AV256" s="14" t="s">
        <v>81</v>
      </c>
      <c r="AW256" s="14" t="s">
        <v>31</v>
      </c>
      <c r="AX256" s="14" t="s">
        <v>74</v>
      </c>
      <c r="AY256" s="189" t="s">
        <v>118</v>
      </c>
    </row>
    <row r="257" s="14" customFormat="1">
      <c r="A257" s="14"/>
      <c r="B257" s="188"/>
      <c r="C257" s="14"/>
      <c r="D257" s="181" t="s">
        <v>130</v>
      </c>
      <c r="E257" s="189" t="s">
        <v>1</v>
      </c>
      <c r="F257" s="190" t="s">
        <v>363</v>
      </c>
      <c r="G257" s="14"/>
      <c r="H257" s="191">
        <v>-38.880000000000003</v>
      </c>
      <c r="I257" s="192"/>
      <c r="J257" s="14"/>
      <c r="K257" s="14"/>
      <c r="L257" s="188"/>
      <c r="M257" s="193"/>
      <c r="N257" s="194"/>
      <c r="O257" s="194"/>
      <c r="P257" s="194"/>
      <c r="Q257" s="194"/>
      <c r="R257" s="194"/>
      <c r="S257" s="194"/>
      <c r="T257" s="195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189" t="s">
        <v>130</v>
      </c>
      <c r="AU257" s="189" t="s">
        <v>81</v>
      </c>
      <c r="AV257" s="14" t="s">
        <v>81</v>
      </c>
      <c r="AW257" s="14" t="s">
        <v>31</v>
      </c>
      <c r="AX257" s="14" t="s">
        <v>74</v>
      </c>
      <c r="AY257" s="189" t="s">
        <v>118</v>
      </c>
    </row>
    <row r="258" s="15" customFormat="1">
      <c r="A258" s="15"/>
      <c r="B258" s="196"/>
      <c r="C258" s="15"/>
      <c r="D258" s="181" t="s">
        <v>130</v>
      </c>
      <c r="E258" s="197" t="s">
        <v>1</v>
      </c>
      <c r="F258" s="198" t="s">
        <v>136</v>
      </c>
      <c r="G258" s="15"/>
      <c r="H258" s="199">
        <v>457.81000000000006</v>
      </c>
      <c r="I258" s="200"/>
      <c r="J258" s="15"/>
      <c r="K258" s="15"/>
      <c r="L258" s="196"/>
      <c r="M258" s="201"/>
      <c r="N258" s="202"/>
      <c r="O258" s="202"/>
      <c r="P258" s="202"/>
      <c r="Q258" s="202"/>
      <c r="R258" s="202"/>
      <c r="S258" s="202"/>
      <c r="T258" s="203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197" t="s">
        <v>130</v>
      </c>
      <c r="AU258" s="197" t="s">
        <v>81</v>
      </c>
      <c r="AV258" s="15" t="s">
        <v>124</v>
      </c>
      <c r="AW258" s="15" t="s">
        <v>31</v>
      </c>
      <c r="AX258" s="15" t="s">
        <v>79</v>
      </c>
      <c r="AY258" s="197" t="s">
        <v>118</v>
      </c>
    </row>
    <row r="259" s="12" customFormat="1" ht="22.8" customHeight="1">
      <c r="A259" s="12"/>
      <c r="B259" s="152"/>
      <c r="C259" s="12"/>
      <c r="D259" s="153" t="s">
        <v>73</v>
      </c>
      <c r="E259" s="163" t="s">
        <v>364</v>
      </c>
      <c r="F259" s="163" t="s">
        <v>365</v>
      </c>
      <c r="G259" s="12"/>
      <c r="H259" s="12"/>
      <c r="I259" s="155"/>
      <c r="J259" s="164">
        <f>BK259</f>
        <v>0</v>
      </c>
      <c r="K259" s="12"/>
      <c r="L259" s="152"/>
      <c r="M259" s="157"/>
      <c r="N259" s="158"/>
      <c r="O259" s="158"/>
      <c r="P259" s="159">
        <f>SUM(P260:P262)</f>
        <v>0</v>
      </c>
      <c r="Q259" s="158"/>
      <c r="R259" s="159">
        <f>SUM(R260:R262)</f>
        <v>0</v>
      </c>
      <c r="S259" s="158"/>
      <c r="T259" s="160">
        <f>SUM(T260:T262)</f>
        <v>15.962100000000001</v>
      </c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R259" s="153" t="s">
        <v>81</v>
      </c>
      <c r="AT259" s="161" t="s">
        <v>73</v>
      </c>
      <c r="AU259" s="161" t="s">
        <v>79</v>
      </c>
      <c r="AY259" s="153" t="s">
        <v>118</v>
      </c>
      <c r="BK259" s="162">
        <f>SUM(BK260:BK262)</f>
        <v>0</v>
      </c>
    </row>
    <row r="260" s="2" customFormat="1" ht="24.15" customHeight="1">
      <c r="A260" s="37"/>
      <c r="B260" s="165"/>
      <c r="C260" s="166" t="s">
        <v>366</v>
      </c>
      <c r="D260" s="166" t="s">
        <v>120</v>
      </c>
      <c r="E260" s="167" t="s">
        <v>367</v>
      </c>
      <c r="F260" s="168" t="s">
        <v>368</v>
      </c>
      <c r="G260" s="169" t="s">
        <v>140</v>
      </c>
      <c r="H260" s="170">
        <v>207.30000000000001</v>
      </c>
      <c r="I260" s="171"/>
      <c r="J260" s="172">
        <f>ROUND(I260*H260,2)</f>
        <v>0</v>
      </c>
      <c r="K260" s="173"/>
      <c r="L260" s="38"/>
      <c r="M260" s="174" t="s">
        <v>1</v>
      </c>
      <c r="N260" s="175" t="s">
        <v>39</v>
      </c>
      <c r="O260" s="76"/>
      <c r="P260" s="176">
        <f>O260*H260</f>
        <v>0</v>
      </c>
      <c r="Q260" s="176">
        <v>0</v>
      </c>
      <c r="R260" s="176">
        <f>Q260*H260</f>
        <v>0</v>
      </c>
      <c r="S260" s="176">
        <v>0.076999999999999999</v>
      </c>
      <c r="T260" s="177">
        <f>S260*H260</f>
        <v>15.962100000000001</v>
      </c>
      <c r="U260" s="37"/>
      <c r="V260" s="37"/>
      <c r="W260" s="37"/>
      <c r="X260" s="37"/>
      <c r="Y260" s="37"/>
      <c r="Z260" s="37"/>
      <c r="AA260" s="37"/>
      <c r="AB260" s="37"/>
      <c r="AC260" s="37"/>
      <c r="AD260" s="37"/>
      <c r="AE260" s="37"/>
      <c r="AR260" s="178" t="s">
        <v>225</v>
      </c>
      <c r="AT260" s="178" t="s">
        <v>120</v>
      </c>
      <c r="AU260" s="178" t="s">
        <v>81</v>
      </c>
      <c r="AY260" s="18" t="s">
        <v>118</v>
      </c>
      <c r="BE260" s="179">
        <f>IF(N260="základní",J260,0)</f>
        <v>0</v>
      </c>
      <c r="BF260" s="179">
        <f>IF(N260="snížená",J260,0)</f>
        <v>0</v>
      </c>
      <c r="BG260" s="179">
        <f>IF(N260="zákl. přenesená",J260,0)</f>
        <v>0</v>
      </c>
      <c r="BH260" s="179">
        <f>IF(N260="sníž. přenesená",J260,0)</f>
        <v>0</v>
      </c>
      <c r="BI260" s="179">
        <f>IF(N260="nulová",J260,0)</f>
        <v>0</v>
      </c>
      <c r="BJ260" s="18" t="s">
        <v>79</v>
      </c>
      <c r="BK260" s="179">
        <f>ROUND(I260*H260,2)</f>
        <v>0</v>
      </c>
      <c r="BL260" s="18" t="s">
        <v>225</v>
      </c>
      <c r="BM260" s="178" t="s">
        <v>369</v>
      </c>
    </row>
    <row r="261" s="13" customFormat="1">
      <c r="A261" s="13"/>
      <c r="B261" s="180"/>
      <c r="C261" s="13"/>
      <c r="D261" s="181" t="s">
        <v>130</v>
      </c>
      <c r="E261" s="182" t="s">
        <v>1</v>
      </c>
      <c r="F261" s="183" t="s">
        <v>370</v>
      </c>
      <c r="G261" s="13"/>
      <c r="H261" s="182" t="s">
        <v>1</v>
      </c>
      <c r="I261" s="184"/>
      <c r="J261" s="13"/>
      <c r="K261" s="13"/>
      <c r="L261" s="180"/>
      <c r="M261" s="185"/>
      <c r="N261" s="186"/>
      <c r="O261" s="186"/>
      <c r="P261" s="186"/>
      <c r="Q261" s="186"/>
      <c r="R261" s="186"/>
      <c r="S261" s="186"/>
      <c r="T261" s="187"/>
      <c r="U261" s="13"/>
      <c r="V261" s="13"/>
      <c r="W261" s="13"/>
      <c r="X261" s="13"/>
      <c r="Y261" s="13"/>
      <c r="Z261" s="13"/>
      <c r="AA261" s="13"/>
      <c r="AB261" s="13"/>
      <c r="AC261" s="13"/>
      <c r="AD261" s="13"/>
      <c r="AE261" s="13"/>
      <c r="AT261" s="182" t="s">
        <v>130</v>
      </c>
      <c r="AU261" s="182" t="s">
        <v>81</v>
      </c>
      <c r="AV261" s="13" t="s">
        <v>79</v>
      </c>
      <c r="AW261" s="13" t="s">
        <v>31</v>
      </c>
      <c r="AX261" s="13" t="s">
        <v>74</v>
      </c>
      <c r="AY261" s="182" t="s">
        <v>118</v>
      </c>
    </row>
    <row r="262" s="14" customFormat="1">
      <c r="A262" s="14"/>
      <c r="B262" s="188"/>
      <c r="C262" s="14"/>
      <c r="D262" s="181" t="s">
        <v>130</v>
      </c>
      <c r="E262" s="189" t="s">
        <v>1</v>
      </c>
      <c r="F262" s="190" t="s">
        <v>371</v>
      </c>
      <c r="G262" s="14"/>
      <c r="H262" s="191">
        <v>207.30000000000001</v>
      </c>
      <c r="I262" s="192"/>
      <c r="J262" s="14"/>
      <c r="K262" s="14"/>
      <c r="L262" s="188"/>
      <c r="M262" s="193"/>
      <c r="N262" s="194"/>
      <c r="O262" s="194"/>
      <c r="P262" s="194"/>
      <c r="Q262" s="194"/>
      <c r="R262" s="194"/>
      <c r="S262" s="194"/>
      <c r="T262" s="195"/>
      <c r="U262" s="14"/>
      <c r="V262" s="14"/>
      <c r="W262" s="14"/>
      <c r="X262" s="14"/>
      <c r="Y262" s="14"/>
      <c r="Z262" s="14"/>
      <c r="AA262" s="14"/>
      <c r="AB262" s="14"/>
      <c r="AC262" s="14"/>
      <c r="AD262" s="14"/>
      <c r="AE262" s="14"/>
      <c r="AT262" s="189" t="s">
        <v>130</v>
      </c>
      <c r="AU262" s="189" t="s">
        <v>81</v>
      </c>
      <c r="AV262" s="14" t="s">
        <v>81</v>
      </c>
      <c r="AW262" s="14" t="s">
        <v>31</v>
      </c>
      <c r="AX262" s="14" t="s">
        <v>79</v>
      </c>
      <c r="AY262" s="189" t="s">
        <v>118</v>
      </c>
    </row>
    <row r="263" s="12" customFormat="1" ht="22.8" customHeight="1">
      <c r="A263" s="12"/>
      <c r="B263" s="152"/>
      <c r="C263" s="12"/>
      <c r="D263" s="153" t="s">
        <v>73</v>
      </c>
      <c r="E263" s="163" t="s">
        <v>372</v>
      </c>
      <c r="F263" s="163" t="s">
        <v>373</v>
      </c>
      <c r="G263" s="12"/>
      <c r="H263" s="12"/>
      <c r="I263" s="155"/>
      <c r="J263" s="164">
        <f>BK263</f>
        <v>0</v>
      </c>
      <c r="K263" s="12"/>
      <c r="L263" s="152"/>
      <c r="M263" s="157"/>
      <c r="N263" s="158"/>
      <c r="O263" s="158"/>
      <c r="P263" s="159">
        <f>SUM(P264:P267)</f>
        <v>0</v>
      </c>
      <c r="Q263" s="158"/>
      <c r="R263" s="159">
        <f>SUM(R264:R267)</f>
        <v>0</v>
      </c>
      <c r="S263" s="158"/>
      <c r="T263" s="160">
        <f>SUM(T264:T267)</f>
        <v>0.44603999999999999</v>
      </c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R263" s="153" t="s">
        <v>81</v>
      </c>
      <c r="AT263" s="161" t="s">
        <v>73</v>
      </c>
      <c r="AU263" s="161" t="s">
        <v>79</v>
      </c>
      <c r="AY263" s="153" t="s">
        <v>118</v>
      </c>
      <c r="BK263" s="162">
        <f>SUM(BK264:BK267)</f>
        <v>0</v>
      </c>
    </row>
    <row r="264" s="2" customFormat="1" ht="16.5" customHeight="1">
      <c r="A264" s="37"/>
      <c r="B264" s="165"/>
      <c r="C264" s="166" t="s">
        <v>374</v>
      </c>
      <c r="D264" s="166" t="s">
        <v>120</v>
      </c>
      <c r="E264" s="167" t="s">
        <v>375</v>
      </c>
      <c r="F264" s="168" t="s">
        <v>376</v>
      </c>
      <c r="G264" s="169" t="s">
        <v>298</v>
      </c>
      <c r="H264" s="170">
        <v>117</v>
      </c>
      <c r="I264" s="171"/>
      <c r="J264" s="172">
        <f>ROUND(I264*H264,2)</f>
        <v>0</v>
      </c>
      <c r="K264" s="173"/>
      <c r="L264" s="38"/>
      <c r="M264" s="174" t="s">
        <v>1</v>
      </c>
      <c r="N264" s="175" t="s">
        <v>39</v>
      </c>
      <c r="O264" s="76"/>
      <c r="P264" s="176">
        <f>O264*H264</f>
        <v>0</v>
      </c>
      <c r="Q264" s="176">
        <v>0</v>
      </c>
      <c r="R264" s="176">
        <f>Q264*H264</f>
        <v>0</v>
      </c>
      <c r="S264" s="176">
        <v>0.0025999999999999999</v>
      </c>
      <c r="T264" s="177">
        <f>S264*H264</f>
        <v>0.30419999999999997</v>
      </c>
      <c r="U264" s="37"/>
      <c r="V264" s="37"/>
      <c r="W264" s="37"/>
      <c r="X264" s="37"/>
      <c r="Y264" s="37"/>
      <c r="Z264" s="37"/>
      <c r="AA264" s="37"/>
      <c r="AB264" s="37"/>
      <c r="AC264" s="37"/>
      <c r="AD264" s="37"/>
      <c r="AE264" s="37"/>
      <c r="AR264" s="178" t="s">
        <v>225</v>
      </c>
      <c r="AT264" s="178" t="s">
        <v>120</v>
      </c>
      <c r="AU264" s="178" t="s">
        <v>81</v>
      </c>
      <c r="AY264" s="18" t="s">
        <v>118</v>
      </c>
      <c r="BE264" s="179">
        <f>IF(N264="základní",J264,0)</f>
        <v>0</v>
      </c>
      <c r="BF264" s="179">
        <f>IF(N264="snížená",J264,0)</f>
        <v>0</v>
      </c>
      <c r="BG264" s="179">
        <f>IF(N264="zákl. přenesená",J264,0)</f>
        <v>0</v>
      </c>
      <c r="BH264" s="179">
        <f>IF(N264="sníž. přenesená",J264,0)</f>
        <v>0</v>
      </c>
      <c r="BI264" s="179">
        <f>IF(N264="nulová",J264,0)</f>
        <v>0</v>
      </c>
      <c r="BJ264" s="18" t="s">
        <v>79</v>
      </c>
      <c r="BK264" s="179">
        <f>ROUND(I264*H264,2)</f>
        <v>0</v>
      </c>
      <c r="BL264" s="18" t="s">
        <v>225</v>
      </c>
      <c r="BM264" s="178" t="s">
        <v>377</v>
      </c>
    </row>
    <row r="265" s="14" customFormat="1">
      <c r="A265" s="14"/>
      <c r="B265" s="188"/>
      <c r="C265" s="14"/>
      <c r="D265" s="181" t="s">
        <v>130</v>
      </c>
      <c r="E265" s="189" t="s">
        <v>1</v>
      </c>
      <c r="F265" s="190" t="s">
        <v>378</v>
      </c>
      <c r="G265" s="14"/>
      <c r="H265" s="191">
        <v>117</v>
      </c>
      <c r="I265" s="192"/>
      <c r="J265" s="14"/>
      <c r="K265" s="14"/>
      <c r="L265" s="188"/>
      <c r="M265" s="193"/>
      <c r="N265" s="194"/>
      <c r="O265" s="194"/>
      <c r="P265" s="194"/>
      <c r="Q265" s="194"/>
      <c r="R265" s="194"/>
      <c r="S265" s="194"/>
      <c r="T265" s="195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189" t="s">
        <v>130</v>
      </c>
      <c r="AU265" s="189" t="s">
        <v>81</v>
      </c>
      <c r="AV265" s="14" t="s">
        <v>81</v>
      </c>
      <c r="AW265" s="14" t="s">
        <v>31</v>
      </c>
      <c r="AX265" s="14" t="s">
        <v>79</v>
      </c>
      <c r="AY265" s="189" t="s">
        <v>118</v>
      </c>
    </row>
    <row r="266" s="2" customFormat="1" ht="16.5" customHeight="1">
      <c r="A266" s="37"/>
      <c r="B266" s="165"/>
      <c r="C266" s="166" t="s">
        <v>379</v>
      </c>
      <c r="D266" s="166" t="s">
        <v>120</v>
      </c>
      <c r="E266" s="167" t="s">
        <v>380</v>
      </c>
      <c r="F266" s="168" t="s">
        <v>381</v>
      </c>
      <c r="G266" s="169" t="s">
        <v>298</v>
      </c>
      <c r="H266" s="170">
        <v>36</v>
      </c>
      <c r="I266" s="171"/>
      <c r="J266" s="172">
        <f>ROUND(I266*H266,2)</f>
        <v>0</v>
      </c>
      <c r="K266" s="173"/>
      <c r="L266" s="38"/>
      <c r="M266" s="174" t="s">
        <v>1</v>
      </c>
      <c r="N266" s="175" t="s">
        <v>39</v>
      </c>
      <c r="O266" s="76"/>
      <c r="P266" s="176">
        <f>O266*H266</f>
        <v>0</v>
      </c>
      <c r="Q266" s="176">
        <v>0</v>
      </c>
      <c r="R266" s="176">
        <f>Q266*H266</f>
        <v>0</v>
      </c>
      <c r="S266" s="176">
        <v>0.0039399999999999999</v>
      </c>
      <c r="T266" s="177">
        <f>S266*H266</f>
        <v>0.14183999999999999</v>
      </c>
      <c r="U266" s="37"/>
      <c r="V266" s="37"/>
      <c r="W266" s="37"/>
      <c r="X266" s="37"/>
      <c r="Y266" s="37"/>
      <c r="Z266" s="37"/>
      <c r="AA266" s="37"/>
      <c r="AB266" s="37"/>
      <c r="AC266" s="37"/>
      <c r="AD266" s="37"/>
      <c r="AE266" s="37"/>
      <c r="AR266" s="178" t="s">
        <v>225</v>
      </c>
      <c r="AT266" s="178" t="s">
        <v>120</v>
      </c>
      <c r="AU266" s="178" t="s">
        <v>81</v>
      </c>
      <c r="AY266" s="18" t="s">
        <v>118</v>
      </c>
      <c r="BE266" s="179">
        <f>IF(N266="základní",J266,0)</f>
        <v>0</v>
      </c>
      <c r="BF266" s="179">
        <f>IF(N266="snížená",J266,0)</f>
        <v>0</v>
      </c>
      <c r="BG266" s="179">
        <f>IF(N266="zákl. přenesená",J266,0)</f>
        <v>0</v>
      </c>
      <c r="BH266" s="179">
        <f>IF(N266="sníž. přenesená",J266,0)</f>
        <v>0</v>
      </c>
      <c r="BI266" s="179">
        <f>IF(N266="nulová",J266,0)</f>
        <v>0</v>
      </c>
      <c r="BJ266" s="18" t="s">
        <v>79</v>
      </c>
      <c r="BK266" s="179">
        <f>ROUND(I266*H266,2)</f>
        <v>0</v>
      </c>
      <c r="BL266" s="18" t="s">
        <v>225</v>
      </c>
      <c r="BM266" s="178" t="s">
        <v>382</v>
      </c>
    </row>
    <row r="267" s="14" customFormat="1">
      <c r="A267" s="14"/>
      <c r="B267" s="188"/>
      <c r="C267" s="14"/>
      <c r="D267" s="181" t="s">
        <v>130</v>
      </c>
      <c r="E267" s="189" t="s">
        <v>1</v>
      </c>
      <c r="F267" s="190" t="s">
        <v>383</v>
      </c>
      <c r="G267" s="14"/>
      <c r="H267" s="191">
        <v>36</v>
      </c>
      <c r="I267" s="192"/>
      <c r="J267" s="14"/>
      <c r="K267" s="14"/>
      <c r="L267" s="188"/>
      <c r="M267" s="193"/>
      <c r="N267" s="194"/>
      <c r="O267" s="194"/>
      <c r="P267" s="194"/>
      <c r="Q267" s="194"/>
      <c r="R267" s="194"/>
      <c r="S267" s="194"/>
      <c r="T267" s="195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189" t="s">
        <v>130</v>
      </c>
      <c r="AU267" s="189" t="s">
        <v>81</v>
      </c>
      <c r="AV267" s="14" t="s">
        <v>81</v>
      </c>
      <c r="AW267" s="14" t="s">
        <v>31</v>
      </c>
      <c r="AX267" s="14" t="s">
        <v>79</v>
      </c>
      <c r="AY267" s="189" t="s">
        <v>118</v>
      </c>
    </row>
    <row r="268" s="12" customFormat="1" ht="22.8" customHeight="1">
      <c r="A268" s="12"/>
      <c r="B268" s="152"/>
      <c r="C268" s="12"/>
      <c r="D268" s="153" t="s">
        <v>73</v>
      </c>
      <c r="E268" s="163" t="s">
        <v>384</v>
      </c>
      <c r="F268" s="163" t="s">
        <v>385</v>
      </c>
      <c r="G268" s="12"/>
      <c r="H268" s="12"/>
      <c r="I268" s="155"/>
      <c r="J268" s="164">
        <f>BK268</f>
        <v>0</v>
      </c>
      <c r="K268" s="12"/>
      <c r="L268" s="152"/>
      <c r="M268" s="157"/>
      <c r="N268" s="158"/>
      <c r="O268" s="158"/>
      <c r="P268" s="159">
        <f>SUM(P269:P287)</f>
        <v>0</v>
      </c>
      <c r="Q268" s="158"/>
      <c r="R268" s="159">
        <f>SUM(R269:R287)</f>
        <v>0</v>
      </c>
      <c r="S268" s="158"/>
      <c r="T268" s="160">
        <f>SUM(T269:T287)</f>
        <v>61.171035000000003</v>
      </c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R268" s="153" t="s">
        <v>81</v>
      </c>
      <c r="AT268" s="161" t="s">
        <v>73</v>
      </c>
      <c r="AU268" s="161" t="s">
        <v>79</v>
      </c>
      <c r="AY268" s="153" t="s">
        <v>118</v>
      </c>
      <c r="BK268" s="162">
        <f>SUM(BK269:BK287)</f>
        <v>0</v>
      </c>
    </row>
    <row r="269" s="2" customFormat="1" ht="24.15" customHeight="1">
      <c r="A269" s="37"/>
      <c r="B269" s="165"/>
      <c r="C269" s="166" t="s">
        <v>386</v>
      </c>
      <c r="D269" s="166" t="s">
        <v>120</v>
      </c>
      <c r="E269" s="167" t="s">
        <v>387</v>
      </c>
      <c r="F269" s="168" t="s">
        <v>388</v>
      </c>
      <c r="G269" s="169" t="s">
        <v>172</v>
      </c>
      <c r="H269" s="170">
        <v>30</v>
      </c>
      <c r="I269" s="171"/>
      <c r="J269" s="172">
        <f>ROUND(I269*H269,2)</f>
        <v>0</v>
      </c>
      <c r="K269" s="173"/>
      <c r="L269" s="38"/>
      <c r="M269" s="174" t="s">
        <v>1</v>
      </c>
      <c r="N269" s="175" t="s">
        <v>39</v>
      </c>
      <c r="O269" s="76"/>
      <c r="P269" s="176">
        <f>O269*H269</f>
        <v>0</v>
      </c>
      <c r="Q269" s="176">
        <v>0</v>
      </c>
      <c r="R269" s="176">
        <f>Q269*H269</f>
        <v>0</v>
      </c>
      <c r="S269" s="176">
        <v>0</v>
      </c>
      <c r="T269" s="177">
        <f>S269*H269</f>
        <v>0</v>
      </c>
      <c r="U269" s="37"/>
      <c r="V269" s="37"/>
      <c r="W269" s="37"/>
      <c r="X269" s="37"/>
      <c r="Y269" s="37"/>
      <c r="Z269" s="37"/>
      <c r="AA269" s="37"/>
      <c r="AB269" s="37"/>
      <c r="AC269" s="37"/>
      <c r="AD269" s="37"/>
      <c r="AE269" s="37"/>
      <c r="AR269" s="178" t="s">
        <v>225</v>
      </c>
      <c r="AT269" s="178" t="s">
        <v>120</v>
      </c>
      <c r="AU269" s="178" t="s">
        <v>81</v>
      </c>
      <c r="AY269" s="18" t="s">
        <v>118</v>
      </c>
      <c r="BE269" s="179">
        <f>IF(N269="základní",J269,0)</f>
        <v>0</v>
      </c>
      <c r="BF269" s="179">
        <f>IF(N269="snížená",J269,0)</f>
        <v>0</v>
      </c>
      <c r="BG269" s="179">
        <f>IF(N269="zákl. přenesená",J269,0)</f>
        <v>0</v>
      </c>
      <c r="BH269" s="179">
        <f>IF(N269="sníž. přenesená",J269,0)</f>
        <v>0</v>
      </c>
      <c r="BI269" s="179">
        <f>IF(N269="nulová",J269,0)</f>
        <v>0</v>
      </c>
      <c r="BJ269" s="18" t="s">
        <v>79</v>
      </c>
      <c r="BK269" s="179">
        <f>ROUND(I269*H269,2)</f>
        <v>0</v>
      </c>
      <c r="BL269" s="18" t="s">
        <v>225</v>
      </c>
      <c r="BM269" s="178" t="s">
        <v>389</v>
      </c>
    </row>
    <row r="270" s="2" customFormat="1" ht="16.5" customHeight="1">
      <c r="A270" s="37"/>
      <c r="B270" s="165"/>
      <c r="C270" s="166" t="s">
        <v>390</v>
      </c>
      <c r="D270" s="166" t="s">
        <v>120</v>
      </c>
      <c r="E270" s="167" t="s">
        <v>391</v>
      </c>
      <c r="F270" s="168" t="s">
        <v>392</v>
      </c>
      <c r="G270" s="169" t="s">
        <v>140</v>
      </c>
      <c r="H270" s="170">
        <v>511.90100000000001</v>
      </c>
      <c r="I270" s="171"/>
      <c r="J270" s="172">
        <f>ROUND(I270*H270,2)</f>
        <v>0</v>
      </c>
      <c r="K270" s="173"/>
      <c r="L270" s="38"/>
      <c r="M270" s="174" t="s">
        <v>1</v>
      </c>
      <c r="N270" s="175" t="s">
        <v>39</v>
      </c>
      <c r="O270" s="76"/>
      <c r="P270" s="176">
        <f>O270*H270</f>
        <v>0</v>
      </c>
      <c r="Q270" s="176">
        <v>0</v>
      </c>
      <c r="R270" s="176">
        <f>Q270*H270</f>
        <v>0</v>
      </c>
      <c r="S270" s="176">
        <v>0.0089999999999999993</v>
      </c>
      <c r="T270" s="177">
        <f>S270*H270</f>
        <v>4.6071089999999995</v>
      </c>
      <c r="U270" s="37"/>
      <c r="V270" s="37"/>
      <c r="W270" s="37"/>
      <c r="X270" s="37"/>
      <c r="Y270" s="37"/>
      <c r="Z270" s="37"/>
      <c r="AA270" s="37"/>
      <c r="AB270" s="37"/>
      <c r="AC270" s="37"/>
      <c r="AD270" s="37"/>
      <c r="AE270" s="37"/>
      <c r="AR270" s="178" t="s">
        <v>225</v>
      </c>
      <c r="AT270" s="178" t="s">
        <v>120</v>
      </c>
      <c r="AU270" s="178" t="s">
        <v>81</v>
      </c>
      <c r="AY270" s="18" t="s">
        <v>118</v>
      </c>
      <c r="BE270" s="179">
        <f>IF(N270="základní",J270,0)</f>
        <v>0</v>
      </c>
      <c r="BF270" s="179">
        <f>IF(N270="snížená",J270,0)</f>
        <v>0</v>
      </c>
      <c r="BG270" s="179">
        <f>IF(N270="zákl. přenesená",J270,0)</f>
        <v>0</v>
      </c>
      <c r="BH270" s="179">
        <f>IF(N270="sníž. přenesená",J270,0)</f>
        <v>0</v>
      </c>
      <c r="BI270" s="179">
        <f>IF(N270="nulová",J270,0)</f>
        <v>0</v>
      </c>
      <c r="BJ270" s="18" t="s">
        <v>79</v>
      </c>
      <c r="BK270" s="179">
        <f>ROUND(I270*H270,2)</f>
        <v>0</v>
      </c>
      <c r="BL270" s="18" t="s">
        <v>225</v>
      </c>
      <c r="BM270" s="178" t="s">
        <v>393</v>
      </c>
    </row>
    <row r="271" s="13" customFormat="1">
      <c r="A271" s="13"/>
      <c r="B271" s="180"/>
      <c r="C271" s="13"/>
      <c r="D271" s="181" t="s">
        <v>130</v>
      </c>
      <c r="E271" s="182" t="s">
        <v>1</v>
      </c>
      <c r="F271" s="183" t="s">
        <v>394</v>
      </c>
      <c r="G271" s="13"/>
      <c r="H271" s="182" t="s">
        <v>1</v>
      </c>
      <c r="I271" s="184"/>
      <c r="J271" s="13"/>
      <c r="K271" s="13"/>
      <c r="L271" s="180"/>
      <c r="M271" s="185"/>
      <c r="N271" s="186"/>
      <c r="O271" s="186"/>
      <c r="P271" s="186"/>
      <c r="Q271" s="186"/>
      <c r="R271" s="186"/>
      <c r="S271" s="186"/>
      <c r="T271" s="187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182" t="s">
        <v>130</v>
      </c>
      <c r="AU271" s="182" t="s">
        <v>81</v>
      </c>
      <c r="AV271" s="13" t="s">
        <v>79</v>
      </c>
      <c r="AW271" s="13" t="s">
        <v>31</v>
      </c>
      <c r="AX271" s="13" t="s">
        <v>74</v>
      </c>
      <c r="AY271" s="182" t="s">
        <v>118</v>
      </c>
    </row>
    <row r="272" s="14" customFormat="1">
      <c r="A272" s="14"/>
      <c r="B272" s="188"/>
      <c r="C272" s="14"/>
      <c r="D272" s="181" t="s">
        <v>130</v>
      </c>
      <c r="E272" s="189" t="s">
        <v>1</v>
      </c>
      <c r="F272" s="190" t="s">
        <v>395</v>
      </c>
      <c r="G272" s="14"/>
      <c r="H272" s="191">
        <v>697.66099999999994</v>
      </c>
      <c r="I272" s="192"/>
      <c r="J272" s="14"/>
      <c r="K272" s="14"/>
      <c r="L272" s="188"/>
      <c r="M272" s="193"/>
      <c r="N272" s="194"/>
      <c r="O272" s="194"/>
      <c r="P272" s="194"/>
      <c r="Q272" s="194"/>
      <c r="R272" s="194"/>
      <c r="S272" s="194"/>
      <c r="T272" s="195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189" t="s">
        <v>130</v>
      </c>
      <c r="AU272" s="189" t="s">
        <v>81</v>
      </c>
      <c r="AV272" s="14" t="s">
        <v>81</v>
      </c>
      <c r="AW272" s="14" t="s">
        <v>31</v>
      </c>
      <c r="AX272" s="14" t="s">
        <v>74</v>
      </c>
      <c r="AY272" s="189" t="s">
        <v>118</v>
      </c>
    </row>
    <row r="273" s="14" customFormat="1">
      <c r="A273" s="14"/>
      <c r="B273" s="188"/>
      <c r="C273" s="14"/>
      <c r="D273" s="181" t="s">
        <v>130</v>
      </c>
      <c r="E273" s="189" t="s">
        <v>1</v>
      </c>
      <c r="F273" s="190" t="s">
        <v>362</v>
      </c>
      <c r="G273" s="14"/>
      <c r="H273" s="191">
        <v>-146.88</v>
      </c>
      <c r="I273" s="192"/>
      <c r="J273" s="14"/>
      <c r="K273" s="14"/>
      <c r="L273" s="188"/>
      <c r="M273" s="193"/>
      <c r="N273" s="194"/>
      <c r="O273" s="194"/>
      <c r="P273" s="194"/>
      <c r="Q273" s="194"/>
      <c r="R273" s="194"/>
      <c r="S273" s="194"/>
      <c r="T273" s="195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189" t="s">
        <v>130</v>
      </c>
      <c r="AU273" s="189" t="s">
        <v>81</v>
      </c>
      <c r="AV273" s="14" t="s">
        <v>81</v>
      </c>
      <c r="AW273" s="14" t="s">
        <v>31</v>
      </c>
      <c r="AX273" s="14" t="s">
        <v>74</v>
      </c>
      <c r="AY273" s="189" t="s">
        <v>118</v>
      </c>
    </row>
    <row r="274" s="14" customFormat="1">
      <c r="A274" s="14"/>
      <c r="B274" s="188"/>
      <c r="C274" s="14"/>
      <c r="D274" s="181" t="s">
        <v>130</v>
      </c>
      <c r="E274" s="189" t="s">
        <v>1</v>
      </c>
      <c r="F274" s="190" t="s">
        <v>363</v>
      </c>
      <c r="G274" s="14"/>
      <c r="H274" s="191">
        <v>-38.880000000000003</v>
      </c>
      <c r="I274" s="192"/>
      <c r="J274" s="14"/>
      <c r="K274" s="14"/>
      <c r="L274" s="188"/>
      <c r="M274" s="193"/>
      <c r="N274" s="194"/>
      <c r="O274" s="194"/>
      <c r="P274" s="194"/>
      <c r="Q274" s="194"/>
      <c r="R274" s="194"/>
      <c r="S274" s="194"/>
      <c r="T274" s="195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189" t="s">
        <v>130</v>
      </c>
      <c r="AU274" s="189" t="s">
        <v>81</v>
      </c>
      <c r="AV274" s="14" t="s">
        <v>81</v>
      </c>
      <c r="AW274" s="14" t="s">
        <v>31</v>
      </c>
      <c r="AX274" s="14" t="s">
        <v>74</v>
      </c>
      <c r="AY274" s="189" t="s">
        <v>118</v>
      </c>
    </row>
    <row r="275" s="15" customFormat="1">
      <c r="A275" s="15"/>
      <c r="B275" s="196"/>
      <c r="C275" s="15"/>
      <c r="D275" s="181" t="s">
        <v>130</v>
      </c>
      <c r="E275" s="197" t="s">
        <v>1</v>
      </c>
      <c r="F275" s="198" t="s">
        <v>136</v>
      </c>
      <c r="G275" s="15"/>
      <c r="H275" s="199">
        <v>511.90099999999995</v>
      </c>
      <c r="I275" s="200"/>
      <c r="J275" s="15"/>
      <c r="K275" s="15"/>
      <c r="L275" s="196"/>
      <c r="M275" s="201"/>
      <c r="N275" s="202"/>
      <c r="O275" s="202"/>
      <c r="P275" s="202"/>
      <c r="Q275" s="202"/>
      <c r="R275" s="202"/>
      <c r="S275" s="202"/>
      <c r="T275" s="203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197" t="s">
        <v>130</v>
      </c>
      <c r="AU275" s="197" t="s">
        <v>81</v>
      </c>
      <c r="AV275" s="15" t="s">
        <v>124</v>
      </c>
      <c r="AW275" s="15" t="s">
        <v>31</v>
      </c>
      <c r="AX275" s="15" t="s">
        <v>79</v>
      </c>
      <c r="AY275" s="197" t="s">
        <v>118</v>
      </c>
    </row>
    <row r="276" s="2" customFormat="1" ht="16.5" customHeight="1">
      <c r="A276" s="37"/>
      <c r="B276" s="165"/>
      <c r="C276" s="166" t="s">
        <v>396</v>
      </c>
      <c r="D276" s="166" t="s">
        <v>120</v>
      </c>
      <c r="E276" s="167" t="s">
        <v>397</v>
      </c>
      <c r="F276" s="168" t="s">
        <v>398</v>
      </c>
      <c r="G276" s="169" t="s">
        <v>140</v>
      </c>
      <c r="H276" s="170">
        <v>457.81</v>
      </c>
      <c r="I276" s="171"/>
      <c r="J276" s="172">
        <f>ROUND(I276*H276,2)</f>
        <v>0</v>
      </c>
      <c r="K276" s="173"/>
      <c r="L276" s="38"/>
      <c r="M276" s="174" t="s">
        <v>1</v>
      </c>
      <c r="N276" s="175" t="s">
        <v>39</v>
      </c>
      <c r="O276" s="76"/>
      <c r="P276" s="176">
        <f>O276*H276</f>
        <v>0</v>
      </c>
      <c r="Q276" s="176">
        <v>0</v>
      </c>
      <c r="R276" s="176">
        <f>Q276*H276</f>
        <v>0</v>
      </c>
      <c r="S276" s="176">
        <v>0.0045999999999999999</v>
      </c>
      <c r="T276" s="177">
        <f>S276*H276</f>
        <v>2.1059260000000002</v>
      </c>
      <c r="U276" s="37"/>
      <c r="V276" s="37"/>
      <c r="W276" s="37"/>
      <c r="X276" s="37"/>
      <c r="Y276" s="37"/>
      <c r="Z276" s="37"/>
      <c r="AA276" s="37"/>
      <c r="AB276" s="37"/>
      <c r="AC276" s="37"/>
      <c r="AD276" s="37"/>
      <c r="AE276" s="37"/>
      <c r="AR276" s="178" t="s">
        <v>225</v>
      </c>
      <c r="AT276" s="178" t="s">
        <v>120</v>
      </c>
      <c r="AU276" s="178" t="s">
        <v>81</v>
      </c>
      <c r="AY276" s="18" t="s">
        <v>118</v>
      </c>
      <c r="BE276" s="179">
        <f>IF(N276="základní",J276,0)</f>
        <v>0</v>
      </c>
      <c r="BF276" s="179">
        <f>IF(N276="snížená",J276,0)</f>
        <v>0</v>
      </c>
      <c r="BG276" s="179">
        <f>IF(N276="zákl. přenesená",J276,0)</f>
        <v>0</v>
      </c>
      <c r="BH276" s="179">
        <f>IF(N276="sníž. přenesená",J276,0)</f>
        <v>0</v>
      </c>
      <c r="BI276" s="179">
        <f>IF(N276="nulová",J276,0)</f>
        <v>0</v>
      </c>
      <c r="BJ276" s="18" t="s">
        <v>79</v>
      </c>
      <c r="BK276" s="179">
        <f>ROUND(I276*H276,2)</f>
        <v>0</v>
      </c>
      <c r="BL276" s="18" t="s">
        <v>225</v>
      </c>
      <c r="BM276" s="178" t="s">
        <v>399</v>
      </c>
    </row>
    <row r="277" s="13" customFormat="1">
      <c r="A277" s="13"/>
      <c r="B277" s="180"/>
      <c r="C277" s="13"/>
      <c r="D277" s="181" t="s">
        <v>130</v>
      </c>
      <c r="E277" s="182" t="s">
        <v>1</v>
      </c>
      <c r="F277" s="183" t="s">
        <v>400</v>
      </c>
      <c r="G277" s="13"/>
      <c r="H277" s="182" t="s">
        <v>1</v>
      </c>
      <c r="I277" s="184"/>
      <c r="J277" s="13"/>
      <c r="K277" s="13"/>
      <c r="L277" s="180"/>
      <c r="M277" s="185"/>
      <c r="N277" s="186"/>
      <c r="O277" s="186"/>
      <c r="P277" s="186"/>
      <c r="Q277" s="186"/>
      <c r="R277" s="186"/>
      <c r="S277" s="186"/>
      <c r="T277" s="187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182" t="s">
        <v>130</v>
      </c>
      <c r="AU277" s="182" t="s">
        <v>81</v>
      </c>
      <c r="AV277" s="13" t="s">
        <v>79</v>
      </c>
      <c r="AW277" s="13" t="s">
        <v>31</v>
      </c>
      <c r="AX277" s="13" t="s">
        <v>74</v>
      </c>
      <c r="AY277" s="182" t="s">
        <v>118</v>
      </c>
    </row>
    <row r="278" s="14" customFormat="1">
      <c r="A278" s="14"/>
      <c r="B278" s="188"/>
      <c r="C278" s="14"/>
      <c r="D278" s="181" t="s">
        <v>130</v>
      </c>
      <c r="E278" s="189" t="s">
        <v>1</v>
      </c>
      <c r="F278" s="190" t="s">
        <v>361</v>
      </c>
      <c r="G278" s="14"/>
      <c r="H278" s="191">
        <v>643.57000000000005</v>
      </c>
      <c r="I278" s="192"/>
      <c r="J278" s="14"/>
      <c r="K278" s="14"/>
      <c r="L278" s="188"/>
      <c r="M278" s="193"/>
      <c r="N278" s="194"/>
      <c r="O278" s="194"/>
      <c r="P278" s="194"/>
      <c r="Q278" s="194"/>
      <c r="R278" s="194"/>
      <c r="S278" s="194"/>
      <c r="T278" s="195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189" t="s">
        <v>130</v>
      </c>
      <c r="AU278" s="189" t="s">
        <v>81</v>
      </c>
      <c r="AV278" s="14" t="s">
        <v>81</v>
      </c>
      <c r="AW278" s="14" t="s">
        <v>31</v>
      </c>
      <c r="AX278" s="14" t="s">
        <v>74</v>
      </c>
      <c r="AY278" s="189" t="s">
        <v>118</v>
      </c>
    </row>
    <row r="279" s="14" customFormat="1">
      <c r="A279" s="14"/>
      <c r="B279" s="188"/>
      <c r="C279" s="14"/>
      <c r="D279" s="181" t="s">
        <v>130</v>
      </c>
      <c r="E279" s="189" t="s">
        <v>1</v>
      </c>
      <c r="F279" s="190" t="s">
        <v>362</v>
      </c>
      <c r="G279" s="14"/>
      <c r="H279" s="191">
        <v>-146.88</v>
      </c>
      <c r="I279" s="192"/>
      <c r="J279" s="14"/>
      <c r="K279" s="14"/>
      <c r="L279" s="188"/>
      <c r="M279" s="193"/>
      <c r="N279" s="194"/>
      <c r="O279" s="194"/>
      <c r="P279" s="194"/>
      <c r="Q279" s="194"/>
      <c r="R279" s="194"/>
      <c r="S279" s="194"/>
      <c r="T279" s="195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189" t="s">
        <v>130</v>
      </c>
      <c r="AU279" s="189" t="s">
        <v>81</v>
      </c>
      <c r="AV279" s="14" t="s">
        <v>81</v>
      </c>
      <c r="AW279" s="14" t="s">
        <v>31</v>
      </c>
      <c r="AX279" s="14" t="s">
        <v>74</v>
      </c>
      <c r="AY279" s="189" t="s">
        <v>118</v>
      </c>
    </row>
    <row r="280" s="14" customFormat="1">
      <c r="A280" s="14"/>
      <c r="B280" s="188"/>
      <c r="C280" s="14"/>
      <c r="D280" s="181" t="s">
        <v>130</v>
      </c>
      <c r="E280" s="189" t="s">
        <v>1</v>
      </c>
      <c r="F280" s="190" t="s">
        <v>363</v>
      </c>
      <c r="G280" s="14"/>
      <c r="H280" s="191">
        <v>-38.880000000000003</v>
      </c>
      <c r="I280" s="192"/>
      <c r="J280" s="14"/>
      <c r="K280" s="14"/>
      <c r="L280" s="188"/>
      <c r="M280" s="193"/>
      <c r="N280" s="194"/>
      <c r="O280" s="194"/>
      <c r="P280" s="194"/>
      <c r="Q280" s="194"/>
      <c r="R280" s="194"/>
      <c r="S280" s="194"/>
      <c r="T280" s="195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189" t="s">
        <v>130</v>
      </c>
      <c r="AU280" s="189" t="s">
        <v>81</v>
      </c>
      <c r="AV280" s="14" t="s">
        <v>81</v>
      </c>
      <c r="AW280" s="14" t="s">
        <v>31</v>
      </c>
      <c r="AX280" s="14" t="s">
        <v>74</v>
      </c>
      <c r="AY280" s="189" t="s">
        <v>118</v>
      </c>
    </row>
    <row r="281" s="15" customFormat="1">
      <c r="A281" s="15"/>
      <c r="B281" s="196"/>
      <c r="C281" s="15"/>
      <c r="D281" s="181" t="s">
        <v>130</v>
      </c>
      <c r="E281" s="197" t="s">
        <v>1</v>
      </c>
      <c r="F281" s="198" t="s">
        <v>136</v>
      </c>
      <c r="G281" s="15"/>
      <c r="H281" s="199">
        <v>457.81000000000006</v>
      </c>
      <c r="I281" s="200"/>
      <c r="J281" s="15"/>
      <c r="K281" s="15"/>
      <c r="L281" s="196"/>
      <c r="M281" s="201"/>
      <c r="N281" s="202"/>
      <c r="O281" s="202"/>
      <c r="P281" s="202"/>
      <c r="Q281" s="202"/>
      <c r="R281" s="202"/>
      <c r="S281" s="202"/>
      <c r="T281" s="203"/>
      <c r="U281" s="15"/>
      <c r="V281" s="15"/>
      <c r="W281" s="15"/>
      <c r="X281" s="15"/>
      <c r="Y281" s="15"/>
      <c r="Z281" s="15"/>
      <c r="AA281" s="15"/>
      <c r="AB281" s="15"/>
      <c r="AC281" s="15"/>
      <c r="AD281" s="15"/>
      <c r="AE281" s="15"/>
      <c r="AT281" s="197" t="s">
        <v>130</v>
      </c>
      <c r="AU281" s="197" t="s">
        <v>81</v>
      </c>
      <c r="AV281" s="15" t="s">
        <v>124</v>
      </c>
      <c r="AW281" s="15" t="s">
        <v>31</v>
      </c>
      <c r="AX281" s="15" t="s">
        <v>79</v>
      </c>
      <c r="AY281" s="197" t="s">
        <v>118</v>
      </c>
    </row>
    <row r="282" s="2" customFormat="1" ht="21.75" customHeight="1">
      <c r="A282" s="37"/>
      <c r="B282" s="165"/>
      <c r="C282" s="166" t="s">
        <v>401</v>
      </c>
      <c r="D282" s="166" t="s">
        <v>120</v>
      </c>
      <c r="E282" s="167" t="s">
        <v>402</v>
      </c>
      <c r="F282" s="168" t="s">
        <v>403</v>
      </c>
      <c r="G282" s="169" t="s">
        <v>140</v>
      </c>
      <c r="H282" s="170">
        <v>944</v>
      </c>
      <c r="I282" s="171"/>
      <c r="J282" s="172">
        <f>ROUND(I282*H282,2)</f>
        <v>0</v>
      </c>
      <c r="K282" s="173"/>
      <c r="L282" s="38"/>
      <c r="M282" s="174" t="s">
        <v>1</v>
      </c>
      <c r="N282" s="175" t="s">
        <v>39</v>
      </c>
      <c r="O282" s="76"/>
      <c r="P282" s="176">
        <f>O282*H282</f>
        <v>0</v>
      </c>
      <c r="Q282" s="176">
        <v>0</v>
      </c>
      <c r="R282" s="176">
        <f>Q282*H282</f>
        <v>0</v>
      </c>
      <c r="S282" s="176">
        <v>0.0070000000000000001</v>
      </c>
      <c r="T282" s="177">
        <f>S282*H282</f>
        <v>6.6080000000000005</v>
      </c>
      <c r="U282" s="37"/>
      <c r="V282" s="37"/>
      <c r="W282" s="37"/>
      <c r="X282" s="37"/>
      <c r="Y282" s="37"/>
      <c r="Z282" s="37"/>
      <c r="AA282" s="37"/>
      <c r="AB282" s="37"/>
      <c r="AC282" s="37"/>
      <c r="AD282" s="37"/>
      <c r="AE282" s="37"/>
      <c r="AR282" s="178" t="s">
        <v>225</v>
      </c>
      <c r="AT282" s="178" t="s">
        <v>120</v>
      </c>
      <c r="AU282" s="178" t="s">
        <v>81</v>
      </c>
      <c r="AY282" s="18" t="s">
        <v>118</v>
      </c>
      <c r="BE282" s="179">
        <f>IF(N282="základní",J282,0)</f>
        <v>0</v>
      </c>
      <c r="BF282" s="179">
        <f>IF(N282="snížená",J282,0)</f>
        <v>0</v>
      </c>
      <c r="BG282" s="179">
        <f>IF(N282="zákl. přenesená",J282,0)</f>
        <v>0</v>
      </c>
      <c r="BH282" s="179">
        <f>IF(N282="sníž. přenesená",J282,0)</f>
        <v>0</v>
      </c>
      <c r="BI282" s="179">
        <f>IF(N282="nulová",J282,0)</f>
        <v>0</v>
      </c>
      <c r="BJ282" s="18" t="s">
        <v>79</v>
      </c>
      <c r="BK282" s="179">
        <f>ROUND(I282*H282,2)</f>
        <v>0</v>
      </c>
      <c r="BL282" s="18" t="s">
        <v>225</v>
      </c>
      <c r="BM282" s="178" t="s">
        <v>404</v>
      </c>
    </row>
    <row r="283" s="13" customFormat="1">
      <c r="A283" s="13"/>
      <c r="B283" s="180"/>
      <c r="C283" s="13"/>
      <c r="D283" s="181" t="s">
        <v>130</v>
      </c>
      <c r="E283" s="182" t="s">
        <v>1</v>
      </c>
      <c r="F283" s="183" t="s">
        <v>405</v>
      </c>
      <c r="G283" s="13"/>
      <c r="H283" s="182" t="s">
        <v>1</v>
      </c>
      <c r="I283" s="184"/>
      <c r="J283" s="13"/>
      <c r="K283" s="13"/>
      <c r="L283" s="180"/>
      <c r="M283" s="185"/>
      <c r="N283" s="186"/>
      <c r="O283" s="186"/>
      <c r="P283" s="186"/>
      <c r="Q283" s="186"/>
      <c r="R283" s="186"/>
      <c r="S283" s="186"/>
      <c r="T283" s="187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182" t="s">
        <v>130</v>
      </c>
      <c r="AU283" s="182" t="s">
        <v>81</v>
      </c>
      <c r="AV283" s="13" t="s">
        <v>79</v>
      </c>
      <c r="AW283" s="13" t="s">
        <v>31</v>
      </c>
      <c r="AX283" s="13" t="s">
        <v>74</v>
      </c>
      <c r="AY283" s="182" t="s">
        <v>118</v>
      </c>
    </row>
    <row r="284" s="14" customFormat="1">
      <c r="A284" s="14"/>
      <c r="B284" s="188"/>
      <c r="C284" s="14"/>
      <c r="D284" s="181" t="s">
        <v>130</v>
      </c>
      <c r="E284" s="189" t="s">
        <v>1</v>
      </c>
      <c r="F284" s="190" t="s">
        <v>406</v>
      </c>
      <c r="G284" s="14"/>
      <c r="H284" s="191">
        <v>944</v>
      </c>
      <c r="I284" s="192"/>
      <c r="J284" s="14"/>
      <c r="K284" s="14"/>
      <c r="L284" s="188"/>
      <c r="M284" s="193"/>
      <c r="N284" s="194"/>
      <c r="O284" s="194"/>
      <c r="P284" s="194"/>
      <c r="Q284" s="194"/>
      <c r="R284" s="194"/>
      <c r="S284" s="194"/>
      <c r="T284" s="195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189" t="s">
        <v>130</v>
      </c>
      <c r="AU284" s="189" t="s">
        <v>81</v>
      </c>
      <c r="AV284" s="14" t="s">
        <v>81</v>
      </c>
      <c r="AW284" s="14" t="s">
        <v>31</v>
      </c>
      <c r="AX284" s="14" t="s">
        <v>79</v>
      </c>
      <c r="AY284" s="189" t="s">
        <v>118</v>
      </c>
    </row>
    <row r="285" s="2" customFormat="1" ht="16.5" customHeight="1">
      <c r="A285" s="37"/>
      <c r="B285" s="165"/>
      <c r="C285" s="166" t="s">
        <v>407</v>
      </c>
      <c r="D285" s="166" t="s">
        <v>120</v>
      </c>
      <c r="E285" s="167" t="s">
        <v>408</v>
      </c>
      <c r="F285" s="168" t="s">
        <v>409</v>
      </c>
      <c r="G285" s="169" t="s">
        <v>140</v>
      </c>
      <c r="H285" s="170">
        <v>870</v>
      </c>
      <c r="I285" s="171"/>
      <c r="J285" s="172">
        <f>ROUND(I285*H285,2)</f>
        <v>0</v>
      </c>
      <c r="K285" s="173"/>
      <c r="L285" s="38"/>
      <c r="M285" s="174" t="s">
        <v>1</v>
      </c>
      <c r="N285" s="175" t="s">
        <v>39</v>
      </c>
      <c r="O285" s="76"/>
      <c r="P285" s="176">
        <f>O285*H285</f>
        <v>0</v>
      </c>
      <c r="Q285" s="176">
        <v>0</v>
      </c>
      <c r="R285" s="176">
        <f>Q285*H285</f>
        <v>0</v>
      </c>
      <c r="S285" s="176">
        <v>0.055</v>
      </c>
      <c r="T285" s="177">
        <f>S285*H285</f>
        <v>47.850000000000001</v>
      </c>
      <c r="U285" s="37"/>
      <c r="V285" s="37"/>
      <c r="W285" s="37"/>
      <c r="X285" s="37"/>
      <c r="Y285" s="37"/>
      <c r="Z285" s="37"/>
      <c r="AA285" s="37"/>
      <c r="AB285" s="37"/>
      <c r="AC285" s="37"/>
      <c r="AD285" s="37"/>
      <c r="AE285" s="37"/>
      <c r="AR285" s="178" t="s">
        <v>225</v>
      </c>
      <c r="AT285" s="178" t="s">
        <v>120</v>
      </c>
      <c r="AU285" s="178" t="s">
        <v>81</v>
      </c>
      <c r="AY285" s="18" t="s">
        <v>118</v>
      </c>
      <c r="BE285" s="179">
        <f>IF(N285="základní",J285,0)</f>
        <v>0</v>
      </c>
      <c r="BF285" s="179">
        <f>IF(N285="snížená",J285,0)</f>
        <v>0</v>
      </c>
      <c r="BG285" s="179">
        <f>IF(N285="zákl. přenesená",J285,0)</f>
        <v>0</v>
      </c>
      <c r="BH285" s="179">
        <f>IF(N285="sníž. přenesená",J285,0)</f>
        <v>0</v>
      </c>
      <c r="BI285" s="179">
        <f>IF(N285="nulová",J285,0)</f>
        <v>0</v>
      </c>
      <c r="BJ285" s="18" t="s">
        <v>79</v>
      </c>
      <c r="BK285" s="179">
        <f>ROUND(I285*H285,2)</f>
        <v>0</v>
      </c>
      <c r="BL285" s="18" t="s">
        <v>225</v>
      </c>
      <c r="BM285" s="178" t="s">
        <v>410</v>
      </c>
    </row>
    <row r="286" s="13" customFormat="1">
      <c r="A286" s="13"/>
      <c r="B286" s="180"/>
      <c r="C286" s="13"/>
      <c r="D286" s="181" t="s">
        <v>130</v>
      </c>
      <c r="E286" s="182" t="s">
        <v>1</v>
      </c>
      <c r="F286" s="183" t="s">
        <v>411</v>
      </c>
      <c r="G286" s="13"/>
      <c r="H286" s="182" t="s">
        <v>1</v>
      </c>
      <c r="I286" s="184"/>
      <c r="J286" s="13"/>
      <c r="K286" s="13"/>
      <c r="L286" s="180"/>
      <c r="M286" s="185"/>
      <c r="N286" s="186"/>
      <c r="O286" s="186"/>
      <c r="P286" s="186"/>
      <c r="Q286" s="186"/>
      <c r="R286" s="186"/>
      <c r="S286" s="186"/>
      <c r="T286" s="187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182" t="s">
        <v>130</v>
      </c>
      <c r="AU286" s="182" t="s">
        <v>81</v>
      </c>
      <c r="AV286" s="13" t="s">
        <v>79</v>
      </c>
      <c r="AW286" s="13" t="s">
        <v>31</v>
      </c>
      <c r="AX286" s="13" t="s">
        <v>74</v>
      </c>
      <c r="AY286" s="182" t="s">
        <v>118</v>
      </c>
    </row>
    <row r="287" s="14" customFormat="1">
      <c r="A287" s="14"/>
      <c r="B287" s="188"/>
      <c r="C287" s="14"/>
      <c r="D287" s="181" t="s">
        <v>130</v>
      </c>
      <c r="E287" s="189" t="s">
        <v>1</v>
      </c>
      <c r="F287" s="190" t="s">
        <v>355</v>
      </c>
      <c r="G287" s="14"/>
      <c r="H287" s="191">
        <v>870</v>
      </c>
      <c r="I287" s="192"/>
      <c r="J287" s="14"/>
      <c r="K287" s="14"/>
      <c r="L287" s="188"/>
      <c r="M287" s="193"/>
      <c r="N287" s="194"/>
      <c r="O287" s="194"/>
      <c r="P287" s="194"/>
      <c r="Q287" s="194"/>
      <c r="R287" s="194"/>
      <c r="S287" s="194"/>
      <c r="T287" s="195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189" t="s">
        <v>130</v>
      </c>
      <c r="AU287" s="189" t="s">
        <v>81</v>
      </c>
      <c r="AV287" s="14" t="s">
        <v>81</v>
      </c>
      <c r="AW287" s="14" t="s">
        <v>31</v>
      </c>
      <c r="AX287" s="14" t="s">
        <v>79</v>
      </c>
      <c r="AY287" s="189" t="s">
        <v>118</v>
      </c>
    </row>
    <row r="288" s="12" customFormat="1" ht="25.92" customHeight="1">
      <c r="A288" s="12"/>
      <c r="B288" s="152"/>
      <c r="C288" s="12"/>
      <c r="D288" s="153" t="s">
        <v>73</v>
      </c>
      <c r="E288" s="154" t="s">
        <v>169</v>
      </c>
      <c r="F288" s="154" t="s">
        <v>412</v>
      </c>
      <c r="G288" s="12"/>
      <c r="H288" s="12"/>
      <c r="I288" s="155"/>
      <c r="J288" s="156">
        <f>BK288</f>
        <v>0</v>
      </c>
      <c r="K288" s="12"/>
      <c r="L288" s="152"/>
      <c r="M288" s="157"/>
      <c r="N288" s="158"/>
      <c r="O288" s="158"/>
      <c r="P288" s="159">
        <f>P289</f>
        <v>0</v>
      </c>
      <c r="Q288" s="158"/>
      <c r="R288" s="159">
        <f>R289</f>
        <v>0</v>
      </c>
      <c r="S288" s="158"/>
      <c r="T288" s="160">
        <f>T289</f>
        <v>0</v>
      </c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R288" s="153" t="s">
        <v>137</v>
      </c>
      <c r="AT288" s="161" t="s">
        <v>73</v>
      </c>
      <c r="AU288" s="161" t="s">
        <v>74</v>
      </c>
      <c r="AY288" s="153" t="s">
        <v>118</v>
      </c>
      <c r="BK288" s="162">
        <f>BK289</f>
        <v>0</v>
      </c>
    </row>
    <row r="289" s="12" customFormat="1" ht="22.8" customHeight="1">
      <c r="A289" s="12"/>
      <c r="B289" s="152"/>
      <c r="C289" s="12"/>
      <c r="D289" s="153" t="s">
        <v>73</v>
      </c>
      <c r="E289" s="163" t="s">
        <v>413</v>
      </c>
      <c r="F289" s="163" t="s">
        <v>414</v>
      </c>
      <c r="G289" s="12"/>
      <c r="H289" s="12"/>
      <c r="I289" s="155"/>
      <c r="J289" s="164">
        <f>BK289</f>
        <v>0</v>
      </c>
      <c r="K289" s="12"/>
      <c r="L289" s="152"/>
      <c r="M289" s="157"/>
      <c r="N289" s="158"/>
      <c r="O289" s="158"/>
      <c r="P289" s="159">
        <f>P290</f>
        <v>0</v>
      </c>
      <c r="Q289" s="158"/>
      <c r="R289" s="159">
        <f>R290</f>
        <v>0</v>
      </c>
      <c r="S289" s="158"/>
      <c r="T289" s="160">
        <f>T290</f>
        <v>0</v>
      </c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R289" s="153" t="s">
        <v>137</v>
      </c>
      <c r="AT289" s="161" t="s">
        <v>73</v>
      </c>
      <c r="AU289" s="161" t="s">
        <v>79</v>
      </c>
      <c r="AY289" s="153" t="s">
        <v>118</v>
      </c>
      <c r="BK289" s="162">
        <f>BK290</f>
        <v>0</v>
      </c>
    </row>
    <row r="290" s="2" customFormat="1" ht="16.5" customHeight="1">
      <c r="A290" s="37"/>
      <c r="B290" s="165"/>
      <c r="C290" s="166" t="s">
        <v>415</v>
      </c>
      <c r="D290" s="166" t="s">
        <v>120</v>
      </c>
      <c r="E290" s="167" t="s">
        <v>416</v>
      </c>
      <c r="F290" s="168" t="s">
        <v>417</v>
      </c>
      <c r="G290" s="169" t="s">
        <v>189</v>
      </c>
      <c r="H290" s="170">
        <v>1</v>
      </c>
      <c r="I290" s="171"/>
      <c r="J290" s="172">
        <f>ROUND(I290*H290,2)</f>
        <v>0</v>
      </c>
      <c r="K290" s="173"/>
      <c r="L290" s="38"/>
      <c r="M290" s="174" t="s">
        <v>1</v>
      </c>
      <c r="N290" s="175" t="s">
        <v>39</v>
      </c>
      <c r="O290" s="76"/>
      <c r="P290" s="176">
        <f>O290*H290</f>
        <v>0</v>
      </c>
      <c r="Q290" s="176">
        <v>0</v>
      </c>
      <c r="R290" s="176">
        <f>Q290*H290</f>
        <v>0</v>
      </c>
      <c r="S290" s="176">
        <v>0</v>
      </c>
      <c r="T290" s="177">
        <f>S290*H290</f>
        <v>0</v>
      </c>
      <c r="U290" s="37"/>
      <c r="V290" s="37"/>
      <c r="W290" s="37"/>
      <c r="X290" s="37"/>
      <c r="Y290" s="37"/>
      <c r="Z290" s="37"/>
      <c r="AA290" s="37"/>
      <c r="AB290" s="37"/>
      <c r="AC290" s="37"/>
      <c r="AD290" s="37"/>
      <c r="AE290" s="37"/>
      <c r="AR290" s="178" t="s">
        <v>418</v>
      </c>
      <c r="AT290" s="178" t="s">
        <v>120</v>
      </c>
      <c r="AU290" s="178" t="s">
        <v>81</v>
      </c>
      <c r="AY290" s="18" t="s">
        <v>118</v>
      </c>
      <c r="BE290" s="179">
        <f>IF(N290="základní",J290,0)</f>
        <v>0</v>
      </c>
      <c r="BF290" s="179">
        <f>IF(N290="snížená",J290,0)</f>
        <v>0</v>
      </c>
      <c r="BG290" s="179">
        <f>IF(N290="zákl. přenesená",J290,0)</f>
        <v>0</v>
      </c>
      <c r="BH290" s="179">
        <f>IF(N290="sníž. přenesená",J290,0)</f>
        <v>0</v>
      </c>
      <c r="BI290" s="179">
        <f>IF(N290="nulová",J290,0)</f>
        <v>0</v>
      </c>
      <c r="BJ290" s="18" t="s">
        <v>79</v>
      </c>
      <c r="BK290" s="179">
        <f>ROUND(I290*H290,2)</f>
        <v>0</v>
      </c>
      <c r="BL290" s="18" t="s">
        <v>418</v>
      </c>
      <c r="BM290" s="178" t="s">
        <v>419</v>
      </c>
    </row>
    <row r="291" s="12" customFormat="1" ht="25.92" customHeight="1">
      <c r="A291" s="12"/>
      <c r="B291" s="152"/>
      <c r="C291" s="12"/>
      <c r="D291" s="153" t="s">
        <v>73</v>
      </c>
      <c r="E291" s="154" t="s">
        <v>420</v>
      </c>
      <c r="F291" s="154" t="s">
        <v>421</v>
      </c>
      <c r="G291" s="12"/>
      <c r="H291" s="12"/>
      <c r="I291" s="155"/>
      <c r="J291" s="156">
        <f>BK291</f>
        <v>0</v>
      </c>
      <c r="K291" s="12"/>
      <c r="L291" s="152"/>
      <c r="M291" s="157"/>
      <c r="N291" s="158"/>
      <c r="O291" s="158"/>
      <c r="P291" s="159">
        <f>P292+P301+P303</f>
        <v>0</v>
      </c>
      <c r="Q291" s="158"/>
      <c r="R291" s="159">
        <f>R292+R301+R303</f>
        <v>0</v>
      </c>
      <c r="S291" s="158"/>
      <c r="T291" s="160">
        <f>T292+T301+T303</f>
        <v>0</v>
      </c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R291" s="153" t="s">
        <v>149</v>
      </c>
      <c r="AT291" s="161" t="s">
        <v>73</v>
      </c>
      <c r="AU291" s="161" t="s">
        <v>74</v>
      </c>
      <c r="AY291" s="153" t="s">
        <v>118</v>
      </c>
      <c r="BK291" s="162">
        <f>BK292+BK301+BK303</f>
        <v>0</v>
      </c>
    </row>
    <row r="292" s="12" customFormat="1" ht="22.8" customHeight="1">
      <c r="A292" s="12"/>
      <c r="B292" s="152"/>
      <c r="C292" s="12"/>
      <c r="D292" s="153" t="s">
        <v>73</v>
      </c>
      <c r="E292" s="163" t="s">
        <v>422</v>
      </c>
      <c r="F292" s="163" t="s">
        <v>423</v>
      </c>
      <c r="G292" s="12"/>
      <c r="H292" s="12"/>
      <c r="I292" s="155"/>
      <c r="J292" s="164">
        <f>BK292</f>
        <v>0</v>
      </c>
      <c r="K292" s="12"/>
      <c r="L292" s="152"/>
      <c r="M292" s="157"/>
      <c r="N292" s="158"/>
      <c r="O292" s="158"/>
      <c r="P292" s="159">
        <f>SUM(P293:P300)</f>
        <v>0</v>
      </c>
      <c r="Q292" s="158"/>
      <c r="R292" s="159">
        <f>SUM(R293:R300)</f>
        <v>0</v>
      </c>
      <c r="S292" s="158"/>
      <c r="T292" s="160">
        <f>SUM(T293:T300)</f>
        <v>0</v>
      </c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R292" s="153" t="s">
        <v>149</v>
      </c>
      <c r="AT292" s="161" t="s">
        <v>73</v>
      </c>
      <c r="AU292" s="161" t="s">
        <v>79</v>
      </c>
      <c r="AY292" s="153" t="s">
        <v>118</v>
      </c>
      <c r="BK292" s="162">
        <f>SUM(BK293:BK300)</f>
        <v>0</v>
      </c>
    </row>
    <row r="293" s="2" customFormat="1" ht="16.5" customHeight="1">
      <c r="A293" s="37"/>
      <c r="B293" s="165"/>
      <c r="C293" s="166" t="s">
        <v>424</v>
      </c>
      <c r="D293" s="166" t="s">
        <v>120</v>
      </c>
      <c r="E293" s="167" t="s">
        <v>425</v>
      </c>
      <c r="F293" s="168" t="s">
        <v>426</v>
      </c>
      <c r="G293" s="169" t="s">
        <v>189</v>
      </c>
      <c r="H293" s="170">
        <v>1</v>
      </c>
      <c r="I293" s="171"/>
      <c r="J293" s="172">
        <f>ROUND(I293*H293,2)</f>
        <v>0</v>
      </c>
      <c r="K293" s="173"/>
      <c r="L293" s="38"/>
      <c r="M293" s="174" t="s">
        <v>1</v>
      </c>
      <c r="N293" s="175" t="s">
        <v>39</v>
      </c>
      <c r="O293" s="76"/>
      <c r="P293" s="176">
        <f>O293*H293</f>
        <v>0</v>
      </c>
      <c r="Q293" s="176">
        <v>0</v>
      </c>
      <c r="R293" s="176">
        <f>Q293*H293</f>
        <v>0</v>
      </c>
      <c r="S293" s="176">
        <v>0</v>
      </c>
      <c r="T293" s="177">
        <f>S293*H293</f>
        <v>0</v>
      </c>
      <c r="U293" s="37"/>
      <c r="V293" s="37"/>
      <c r="W293" s="37"/>
      <c r="X293" s="37"/>
      <c r="Y293" s="37"/>
      <c r="Z293" s="37"/>
      <c r="AA293" s="37"/>
      <c r="AB293" s="37"/>
      <c r="AC293" s="37"/>
      <c r="AD293" s="37"/>
      <c r="AE293" s="37"/>
      <c r="AR293" s="178" t="s">
        <v>427</v>
      </c>
      <c r="AT293" s="178" t="s">
        <v>120</v>
      </c>
      <c r="AU293" s="178" t="s">
        <v>81</v>
      </c>
      <c r="AY293" s="18" t="s">
        <v>118</v>
      </c>
      <c r="BE293" s="179">
        <f>IF(N293="základní",J293,0)</f>
        <v>0</v>
      </c>
      <c r="BF293" s="179">
        <f>IF(N293="snížená",J293,0)</f>
        <v>0</v>
      </c>
      <c r="BG293" s="179">
        <f>IF(N293="zákl. přenesená",J293,0)</f>
        <v>0</v>
      </c>
      <c r="BH293" s="179">
        <f>IF(N293="sníž. přenesená",J293,0)</f>
        <v>0</v>
      </c>
      <c r="BI293" s="179">
        <f>IF(N293="nulová",J293,0)</f>
        <v>0</v>
      </c>
      <c r="BJ293" s="18" t="s">
        <v>79</v>
      </c>
      <c r="BK293" s="179">
        <f>ROUND(I293*H293,2)</f>
        <v>0</v>
      </c>
      <c r="BL293" s="18" t="s">
        <v>427</v>
      </c>
      <c r="BM293" s="178" t="s">
        <v>428</v>
      </c>
    </row>
    <row r="294" s="2" customFormat="1" ht="49.05" customHeight="1">
      <c r="A294" s="37"/>
      <c r="B294" s="165"/>
      <c r="C294" s="166" t="s">
        <v>429</v>
      </c>
      <c r="D294" s="166" t="s">
        <v>120</v>
      </c>
      <c r="E294" s="167" t="s">
        <v>430</v>
      </c>
      <c r="F294" s="168" t="s">
        <v>431</v>
      </c>
      <c r="G294" s="169" t="s">
        <v>189</v>
      </c>
      <c r="H294" s="170">
        <v>1</v>
      </c>
      <c r="I294" s="171"/>
      <c r="J294" s="172">
        <f>ROUND(I294*H294,2)</f>
        <v>0</v>
      </c>
      <c r="K294" s="173"/>
      <c r="L294" s="38"/>
      <c r="M294" s="174" t="s">
        <v>1</v>
      </c>
      <c r="N294" s="175" t="s">
        <v>39</v>
      </c>
      <c r="O294" s="76"/>
      <c r="P294" s="176">
        <f>O294*H294</f>
        <v>0</v>
      </c>
      <c r="Q294" s="176">
        <v>0</v>
      </c>
      <c r="R294" s="176">
        <f>Q294*H294</f>
        <v>0</v>
      </c>
      <c r="S294" s="176">
        <v>0</v>
      </c>
      <c r="T294" s="177">
        <f>S294*H294</f>
        <v>0</v>
      </c>
      <c r="U294" s="37"/>
      <c r="V294" s="37"/>
      <c r="W294" s="37"/>
      <c r="X294" s="37"/>
      <c r="Y294" s="37"/>
      <c r="Z294" s="37"/>
      <c r="AA294" s="37"/>
      <c r="AB294" s="37"/>
      <c r="AC294" s="37"/>
      <c r="AD294" s="37"/>
      <c r="AE294" s="37"/>
      <c r="AR294" s="178" t="s">
        <v>427</v>
      </c>
      <c r="AT294" s="178" t="s">
        <v>120</v>
      </c>
      <c r="AU294" s="178" t="s">
        <v>81</v>
      </c>
      <c r="AY294" s="18" t="s">
        <v>118</v>
      </c>
      <c r="BE294" s="179">
        <f>IF(N294="základní",J294,0)</f>
        <v>0</v>
      </c>
      <c r="BF294" s="179">
        <f>IF(N294="snížená",J294,0)</f>
        <v>0</v>
      </c>
      <c r="BG294" s="179">
        <f>IF(N294="zákl. přenesená",J294,0)</f>
        <v>0</v>
      </c>
      <c r="BH294" s="179">
        <f>IF(N294="sníž. přenesená",J294,0)</f>
        <v>0</v>
      </c>
      <c r="BI294" s="179">
        <f>IF(N294="nulová",J294,0)</f>
        <v>0</v>
      </c>
      <c r="BJ294" s="18" t="s">
        <v>79</v>
      </c>
      <c r="BK294" s="179">
        <f>ROUND(I294*H294,2)</f>
        <v>0</v>
      </c>
      <c r="BL294" s="18" t="s">
        <v>427</v>
      </c>
      <c r="BM294" s="178" t="s">
        <v>432</v>
      </c>
    </row>
    <row r="295" s="2" customFormat="1" ht="24.15" customHeight="1">
      <c r="A295" s="37"/>
      <c r="B295" s="165"/>
      <c r="C295" s="166" t="s">
        <v>433</v>
      </c>
      <c r="D295" s="166" t="s">
        <v>120</v>
      </c>
      <c r="E295" s="167" t="s">
        <v>434</v>
      </c>
      <c r="F295" s="168" t="s">
        <v>435</v>
      </c>
      <c r="G295" s="169" t="s">
        <v>189</v>
      </c>
      <c r="H295" s="170">
        <v>1</v>
      </c>
      <c r="I295" s="171"/>
      <c r="J295" s="172">
        <f>ROUND(I295*H295,2)</f>
        <v>0</v>
      </c>
      <c r="K295" s="173"/>
      <c r="L295" s="38"/>
      <c r="M295" s="174" t="s">
        <v>1</v>
      </c>
      <c r="N295" s="175" t="s">
        <v>39</v>
      </c>
      <c r="O295" s="76"/>
      <c r="P295" s="176">
        <f>O295*H295</f>
        <v>0</v>
      </c>
      <c r="Q295" s="176">
        <v>0</v>
      </c>
      <c r="R295" s="176">
        <f>Q295*H295</f>
        <v>0</v>
      </c>
      <c r="S295" s="176">
        <v>0</v>
      </c>
      <c r="T295" s="177">
        <f>S295*H295</f>
        <v>0</v>
      </c>
      <c r="U295" s="37"/>
      <c r="V295" s="37"/>
      <c r="W295" s="37"/>
      <c r="X295" s="37"/>
      <c r="Y295" s="37"/>
      <c r="Z295" s="37"/>
      <c r="AA295" s="37"/>
      <c r="AB295" s="37"/>
      <c r="AC295" s="37"/>
      <c r="AD295" s="37"/>
      <c r="AE295" s="37"/>
      <c r="AR295" s="178" t="s">
        <v>427</v>
      </c>
      <c r="AT295" s="178" t="s">
        <v>120</v>
      </c>
      <c r="AU295" s="178" t="s">
        <v>81</v>
      </c>
      <c r="AY295" s="18" t="s">
        <v>118</v>
      </c>
      <c r="BE295" s="179">
        <f>IF(N295="základní",J295,0)</f>
        <v>0</v>
      </c>
      <c r="BF295" s="179">
        <f>IF(N295="snížená",J295,0)</f>
        <v>0</v>
      </c>
      <c r="BG295" s="179">
        <f>IF(N295="zákl. přenesená",J295,0)</f>
        <v>0</v>
      </c>
      <c r="BH295" s="179">
        <f>IF(N295="sníž. přenesená",J295,0)</f>
        <v>0</v>
      </c>
      <c r="BI295" s="179">
        <f>IF(N295="nulová",J295,0)</f>
        <v>0</v>
      </c>
      <c r="BJ295" s="18" t="s">
        <v>79</v>
      </c>
      <c r="BK295" s="179">
        <f>ROUND(I295*H295,2)</f>
        <v>0</v>
      </c>
      <c r="BL295" s="18" t="s">
        <v>427</v>
      </c>
      <c r="BM295" s="178" t="s">
        <v>436</v>
      </c>
    </row>
    <row r="296" s="13" customFormat="1">
      <c r="A296" s="13"/>
      <c r="B296" s="180"/>
      <c r="C296" s="13"/>
      <c r="D296" s="181" t="s">
        <v>130</v>
      </c>
      <c r="E296" s="182" t="s">
        <v>1</v>
      </c>
      <c r="F296" s="183" t="s">
        <v>437</v>
      </c>
      <c r="G296" s="13"/>
      <c r="H296" s="182" t="s">
        <v>1</v>
      </c>
      <c r="I296" s="184"/>
      <c r="J296" s="13"/>
      <c r="K296" s="13"/>
      <c r="L296" s="180"/>
      <c r="M296" s="185"/>
      <c r="N296" s="186"/>
      <c r="O296" s="186"/>
      <c r="P296" s="186"/>
      <c r="Q296" s="186"/>
      <c r="R296" s="186"/>
      <c r="S296" s="186"/>
      <c r="T296" s="187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182" t="s">
        <v>130</v>
      </c>
      <c r="AU296" s="182" t="s">
        <v>81</v>
      </c>
      <c r="AV296" s="13" t="s">
        <v>79</v>
      </c>
      <c r="AW296" s="13" t="s">
        <v>31</v>
      </c>
      <c r="AX296" s="13" t="s">
        <v>74</v>
      </c>
      <c r="AY296" s="182" t="s">
        <v>118</v>
      </c>
    </row>
    <row r="297" s="13" customFormat="1">
      <c r="A297" s="13"/>
      <c r="B297" s="180"/>
      <c r="C297" s="13"/>
      <c r="D297" s="181" t="s">
        <v>130</v>
      </c>
      <c r="E297" s="182" t="s">
        <v>1</v>
      </c>
      <c r="F297" s="183" t="s">
        <v>438</v>
      </c>
      <c r="G297" s="13"/>
      <c r="H297" s="182" t="s">
        <v>1</v>
      </c>
      <c r="I297" s="184"/>
      <c r="J297" s="13"/>
      <c r="K297" s="13"/>
      <c r="L297" s="180"/>
      <c r="M297" s="185"/>
      <c r="N297" s="186"/>
      <c r="O297" s="186"/>
      <c r="P297" s="186"/>
      <c r="Q297" s="186"/>
      <c r="R297" s="186"/>
      <c r="S297" s="186"/>
      <c r="T297" s="187"/>
      <c r="U297" s="13"/>
      <c r="V297" s="13"/>
      <c r="W297" s="13"/>
      <c r="X297" s="13"/>
      <c r="Y297" s="13"/>
      <c r="Z297" s="13"/>
      <c r="AA297" s="13"/>
      <c r="AB297" s="13"/>
      <c r="AC297" s="13"/>
      <c r="AD297" s="13"/>
      <c r="AE297" s="13"/>
      <c r="AT297" s="182" t="s">
        <v>130</v>
      </c>
      <c r="AU297" s="182" t="s">
        <v>81</v>
      </c>
      <c r="AV297" s="13" t="s">
        <v>79</v>
      </c>
      <c r="AW297" s="13" t="s">
        <v>31</v>
      </c>
      <c r="AX297" s="13" t="s">
        <v>74</v>
      </c>
      <c r="AY297" s="182" t="s">
        <v>118</v>
      </c>
    </row>
    <row r="298" s="13" customFormat="1">
      <c r="A298" s="13"/>
      <c r="B298" s="180"/>
      <c r="C298" s="13"/>
      <c r="D298" s="181" t="s">
        <v>130</v>
      </c>
      <c r="E298" s="182" t="s">
        <v>1</v>
      </c>
      <c r="F298" s="183" t="s">
        <v>439</v>
      </c>
      <c r="G298" s="13"/>
      <c r="H298" s="182" t="s">
        <v>1</v>
      </c>
      <c r="I298" s="184"/>
      <c r="J298" s="13"/>
      <c r="K298" s="13"/>
      <c r="L298" s="180"/>
      <c r="M298" s="185"/>
      <c r="N298" s="186"/>
      <c r="O298" s="186"/>
      <c r="P298" s="186"/>
      <c r="Q298" s="186"/>
      <c r="R298" s="186"/>
      <c r="S298" s="186"/>
      <c r="T298" s="187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182" t="s">
        <v>130</v>
      </c>
      <c r="AU298" s="182" t="s">
        <v>81</v>
      </c>
      <c r="AV298" s="13" t="s">
        <v>79</v>
      </c>
      <c r="AW298" s="13" t="s">
        <v>31</v>
      </c>
      <c r="AX298" s="13" t="s">
        <v>74</v>
      </c>
      <c r="AY298" s="182" t="s">
        <v>118</v>
      </c>
    </row>
    <row r="299" s="14" customFormat="1">
      <c r="A299" s="14"/>
      <c r="B299" s="188"/>
      <c r="C299" s="14"/>
      <c r="D299" s="181" t="s">
        <v>130</v>
      </c>
      <c r="E299" s="189" t="s">
        <v>1</v>
      </c>
      <c r="F299" s="190" t="s">
        <v>79</v>
      </c>
      <c r="G299" s="14"/>
      <c r="H299" s="191">
        <v>1</v>
      </c>
      <c r="I299" s="192"/>
      <c r="J299" s="14"/>
      <c r="K299" s="14"/>
      <c r="L299" s="188"/>
      <c r="M299" s="193"/>
      <c r="N299" s="194"/>
      <c r="O299" s="194"/>
      <c r="P299" s="194"/>
      <c r="Q299" s="194"/>
      <c r="R299" s="194"/>
      <c r="S299" s="194"/>
      <c r="T299" s="195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189" t="s">
        <v>130</v>
      </c>
      <c r="AU299" s="189" t="s">
        <v>81</v>
      </c>
      <c r="AV299" s="14" t="s">
        <v>81</v>
      </c>
      <c r="AW299" s="14" t="s">
        <v>31</v>
      </c>
      <c r="AX299" s="14" t="s">
        <v>79</v>
      </c>
      <c r="AY299" s="189" t="s">
        <v>118</v>
      </c>
    </row>
    <row r="300" s="2" customFormat="1" ht="24.15" customHeight="1">
      <c r="A300" s="37"/>
      <c r="B300" s="165"/>
      <c r="C300" s="166" t="s">
        <v>440</v>
      </c>
      <c r="D300" s="166" t="s">
        <v>120</v>
      </c>
      <c r="E300" s="167" t="s">
        <v>441</v>
      </c>
      <c r="F300" s="168" t="s">
        <v>442</v>
      </c>
      <c r="G300" s="169" t="s">
        <v>189</v>
      </c>
      <c r="H300" s="170">
        <v>1</v>
      </c>
      <c r="I300" s="171"/>
      <c r="J300" s="172">
        <f>ROUND(I300*H300,2)</f>
        <v>0</v>
      </c>
      <c r="K300" s="173"/>
      <c r="L300" s="38"/>
      <c r="M300" s="174" t="s">
        <v>1</v>
      </c>
      <c r="N300" s="175" t="s">
        <v>39</v>
      </c>
      <c r="O300" s="76"/>
      <c r="P300" s="176">
        <f>O300*H300</f>
        <v>0</v>
      </c>
      <c r="Q300" s="176">
        <v>0</v>
      </c>
      <c r="R300" s="176">
        <f>Q300*H300</f>
        <v>0</v>
      </c>
      <c r="S300" s="176">
        <v>0</v>
      </c>
      <c r="T300" s="177">
        <f>S300*H300</f>
        <v>0</v>
      </c>
      <c r="U300" s="37"/>
      <c r="V300" s="37"/>
      <c r="W300" s="37"/>
      <c r="X300" s="37"/>
      <c r="Y300" s="37"/>
      <c r="Z300" s="37"/>
      <c r="AA300" s="37"/>
      <c r="AB300" s="37"/>
      <c r="AC300" s="37"/>
      <c r="AD300" s="37"/>
      <c r="AE300" s="37"/>
      <c r="AR300" s="178" t="s">
        <v>427</v>
      </c>
      <c r="AT300" s="178" t="s">
        <v>120</v>
      </c>
      <c r="AU300" s="178" t="s">
        <v>81</v>
      </c>
      <c r="AY300" s="18" t="s">
        <v>118</v>
      </c>
      <c r="BE300" s="179">
        <f>IF(N300="základní",J300,0)</f>
        <v>0</v>
      </c>
      <c r="BF300" s="179">
        <f>IF(N300="snížená",J300,0)</f>
        <v>0</v>
      </c>
      <c r="BG300" s="179">
        <f>IF(N300="zákl. přenesená",J300,0)</f>
        <v>0</v>
      </c>
      <c r="BH300" s="179">
        <f>IF(N300="sníž. přenesená",J300,0)</f>
        <v>0</v>
      </c>
      <c r="BI300" s="179">
        <f>IF(N300="nulová",J300,0)</f>
        <v>0</v>
      </c>
      <c r="BJ300" s="18" t="s">
        <v>79</v>
      </c>
      <c r="BK300" s="179">
        <f>ROUND(I300*H300,2)</f>
        <v>0</v>
      </c>
      <c r="BL300" s="18" t="s">
        <v>427</v>
      </c>
      <c r="BM300" s="178" t="s">
        <v>443</v>
      </c>
    </row>
    <row r="301" s="12" customFormat="1" ht="22.8" customHeight="1">
      <c r="A301" s="12"/>
      <c r="B301" s="152"/>
      <c r="C301" s="12"/>
      <c r="D301" s="153" t="s">
        <v>73</v>
      </c>
      <c r="E301" s="163" t="s">
        <v>444</v>
      </c>
      <c r="F301" s="163" t="s">
        <v>445</v>
      </c>
      <c r="G301" s="12"/>
      <c r="H301" s="12"/>
      <c r="I301" s="155"/>
      <c r="J301" s="164">
        <f>BK301</f>
        <v>0</v>
      </c>
      <c r="K301" s="12"/>
      <c r="L301" s="152"/>
      <c r="M301" s="157"/>
      <c r="N301" s="158"/>
      <c r="O301" s="158"/>
      <c r="P301" s="159">
        <f>P302</f>
        <v>0</v>
      </c>
      <c r="Q301" s="158"/>
      <c r="R301" s="159">
        <f>R302</f>
        <v>0</v>
      </c>
      <c r="S301" s="158"/>
      <c r="T301" s="160">
        <f>T302</f>
        <v>0</v>
      </c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R301" s="153" t="s">
        <v>149</v>
      </c>
      <c r="AT301" s="161" t="s">
        <v>73</v>
      </c>
      <c r="AU301" s="161" t="s">
        <v>79</v>
      </c>
      <c r="AY301" s="153" t="s">
        <v>118</v>
      </c>
      <c r="BK301" s="162">
        <f>BK302</f>
        <v>0</v>
      </c>
    </row>
    <row r="302" s="2" customFormat="1" ht="16.5" customHeight="1">
      <c r="A302" s="37"/>
      <c r="B302" s="165"/>
      <c r="C302" s="166" t="s">
        <v>446</v>
      </c>
      <c r="D302" s="166" t="s">
        <v>120</v>
      </c>
      <c r="E302" s="167" t="s">
        <v>447</v>
      </c>
      <c r="F302" s="168" t="s">
        <v>448</v>
      </c>
      <c r="G302" s="169" t="s">
        <v>189</v>
      </c>
      <c r="H302" s="170">
        <v>1</v>
      </c>
      <c r="I302" s="171"/>
      <c r="J302" s="172">
        <f>ROUND(I302*H302,2)</f>
        <v>0</v>
      </c>
      <c r="K302" s="173"/>
      <c r="L302" s="38"/>
      <c r="M302" s="174" t="s">
        <v>1</v>
      </c>
      <c r="N302" s="175" t="s">
        <v>39</v>
      </c>
      <c r="O302" s="76"/>
      <c r="P302" s="176">
        <f>O302*H302</f>
        <v>0</v>
      </c>
      <c r="Q302" s="176">
        <v>0</v>
      </c>
      <c r="R302" s="176">
        <f>Q302*H302</f>
        <v>0</v>
      </c>
      <c r="S302" s="176">
        <v>0</v>
      </c>
      <c r="T302" s="177">
        <f>S302*H302</f>
        <v>0</v>
      </c>
      <c r="U302" s="37"/>
      <c r="V302" s="37"/>
      <c r="W302" s="37"/>
      <c r="X302" s="37"/>
      <c r="Y302" s="37"/>
      <c r="Z302" s="37"/>
      <c r="AA302" s="37"/>
      <c r="AB302" s="37"/>
      <c r="AC302" s="37"/>
      <c r="AD302" s="37"/>
      <c r="AE302" s="37"/>
      <c r="AR302" s="178" t="s">
        <v>427</v>
      </c>
      <c r="AT302" s="178" t="s">
        <v>120</v>
      </c>
      <c r="AU302" s="178" t="s">
        <v>81</v>
      </c>
      <c r="AY302" s="18" t="s">
        <v>118</v>
      </c>
      <c r="BE302" s="179">
        <f>IF(N302="základní",J302,0)</f>
        <v>0</v>
      </c>
      <c r="BF302" s="179">
        <f>IF(N302="snížená",J302,0)</f>
        <v>0</v>
      </c>
      <c r="BG302" s="179">
        <f>IF(N302="zákl. přenesená",J302,0)</f>
        <v>0</v>
      </c>
      <c r="BH302" s="179">
        <f>IF(N302="sníž. přenesená",J302,0)</f>
        <v>0</v>
      </c>
      <c r="BI302" s="179">
        <f>IF(N302="nulová",J302,0)</f>
        <v>0</v>
      </c>
      <c r="BJ302" s="18" t="s">
        <v>79</v>
      </c>
      <c r="BK302" s="179">
        <f>ROUND(I302*H302,2)</f>
        <v>0</v>
      </c>
      <c r="BL302" s="18" t="s">
        <v>427</v>
      </c>
      <c r="BM302" s="178" t="s">
        <v>449</v>
      </c>
    </row>
    <row r="303" s="12" customFormat="1" ht="22.8" customHeight="1">
      <c r="A303" s="12"/>
      <c r="B303" s="152"/>
      <c r="C303" s="12"/>
      <c r="D303" s="153" t="s">
        <v>73</v>
      </c>
      <c r="E303" s="163" t="s">
        <v>450</v>
      </c>
      <c r="F303" s="163" t="s">
        <v>451</v>
      </c>
      <c r="G303" s="12"/>
      <c r="H303" s="12"/>
      <c r="I303" s="155"/>
      <c r="J303" s="164">
        <f>BK303</f>
        <v>0</v>
      </c>
      <c r="K303" s="12"/>
      <c r="L303" s="152"/>
      <c r="M303" s="157"/>
      <c r="N303" s="158"/>
      <c r="O303" s="158"/>
      <c r="P303" s="159">
        <f>SUM(P304:P305)</f>
        <v>0</v>
      </c>
      <c r="Q303" s="158"/>
      <c r="R303" s="159">
        <f>SUM(R304:R305)</f>
        <v>0</v>
      </c>
      <c r="S303" s="158"/>
      <c r="T303" s="160">
        <f>SUM(T304:T305)</f>
        <v>0</v>
      </c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R303" s="153" t="s">
        <v>149</v>
      </c>
      <c r="AT303" s="161" t="s">
        <v>73</v>
      </c>
      <c r="AU303" s="161" t="s">
        <v>79</v>
      </c>
      <c r="AY303" s="153" t="s">
        <v>118</v>
      </c>
      <c r="BK303" s="162">
        <f>SUM(BK304:BK305)</f>
        <v>0</v>
      </c>
    </row>
    <row r="304" s="2" customFormat="1" ht="16.5" customHeight="1">
      <c r="A304" s="37"/>
      <c r="B304" s="165"/>
      <c r="C304" s="166" t="s">
        <v>452</v>
      </c>
      <c r="D304" s="166" t="s">
        <v>120</v>
      </c>
      <c r="E304" s="167" t="s">
        <v>453</v>
      </c>
      <c r="F304" s="168" t="s">
        <v>454</v>
      </c>
      <c r="G304" s="169" t="s">
        <v>189</v>
      </c>
      <c r="H304" s="170">
        <v>1</v>
      </c>
      <c r="I304" s="171"/>
      <c r="J304" s="172">
        <f>ROUND(I304*H304,2)</f>
        <v>0</v>
      </c>
      <c r="K304" s="173"/>
      <c r="L304" s="38"/>
      <c r="M304" s="174" t="s">
        <v>1</v>
      </c>
      <c r="N304" s="175" t="s">
        <v>39</v>
      </c>
      <c r="O304" s="76"/>
      <c r="P304" s="176">
        <f>O304*H304</f>
        <v>0</v>
      </c>
      <c r="Q304" s="176">
        <v>0</v>
      </c>
      <c r="R304" s="176">
        <f>Q304*H304</f>
        <v>0</v>
      </c>
      <c r="S304" s="176">
        <v>0</v>
      </c>
      <c r="T304" s="177">
        <f>S304*H304</f>
        <v>0</v>
      </c>
      <c r="U304" s="37"/>
      <c r="V304" s="37"/>
      <c r="W304" s="37"/>
      <c r="X304" s="37"/>
      <c r="Y304" s="37"/>
      <c r="Z304" s="37"/>
      <c r="AA304" s="37"/>
      <c r="AB304" s="37"/>
      <c r="AC304" s="37"/>
      <c r="AD304" s="37"/>
      <c r="AE304" s="37"/>
      <c r="AR304" s="178" t="s">
        <v>427</v>
      </c>
      <c r="AT304" s="178" t="s">
        <v>120</v>
      </c>
      <c r="AU304" s="178" t="s">
        <v>81</v>
      </c>
      <c r="AY304" s="18" t="s">
        <v>118</v>
      </c>
      <c r="BE304" s="179">
        <f>IF(N304="základní",J304,0)</f>
        <v>0</v>
      </c>
      <c r="BF304" s="179">
        <f>IF(N304="snížená",J304,0)</f>
        <v>0</v>
      </c>
      <c r="BG304" s="179">
        <f>IF(N304="zákl. přenesená",J304,0)</f>
        <v>0</v>
      </c>
      <c r="BH304" s="179">
        <f>IF(N304="sníž. přenesená",J304,0)</f>
        <v>0</v>
      </c>
      <c r="BI304" s="179">
        <f>IF(N304="nulová",J304,0)</f>
        <v>0</v>
      </c>
      <c r="BJ304" s="18" t="s">
        <v>79</v>
      </c>
      <c r="BK304" s="179">
        <f>ROUND(I304*H304,2)</f>
        <v>0</v>
      </c>
      <c r="BL304" s="18" t="s">
        <v>427</v>
      </c>
      <c r="BM304" s="178" t="s">
        <v>455</v>
      </c>
    </row>
    <row r="305" s="2" customFormat="1" ht="16.5" customHeight="1">
      <c r="A305" s="37"/>
      <c r="B305" s="165"/>
      <c r="C305" s="166" t="s">
        <v>456</v>
      </c>
      <c r="D305" s="166" t="s">
        <v>120</v>
      </c>
      <c r="E305" s="167" t="s">
        <v>457</v>
      </c>
      <c r="F305" s="168" t="s">
        <v>458</v>
      </c>
      <c r="G305" s="169" t="s">
        <v>189</v>
      </c>
      <c r="H305" s="170">
        <v>1</v>
      </c>
      <c r="I305" s="171"/>
      <c r="J305" s="172">
        <f>ROUND(I305*H305,2)</f>
        <v>0</v>
      </c>
      <c r="K305" s="173"/>
      <c r="L305" s="38"/>
      <c r="M305" s="215" t="s">
        <v>1</v>
      </c>
      <c r="N305" s="216" t="s">
        <v>39</v>
      </c>
      <c r="O305" s="217"/>
      <c r="P305" s="218">
        <f>O305*H305</f>
        <v>0</v>
      </c>
      <c r="Q305" s="218">
        <v>0</v>
      </c>
      <c r="R305" s="218">
        <f>Q305*H305</f>
        <v>0</v>
      </c>
      <c r="S305" s="218">
        <v>0</v>
      </c>
      <c r="T305" s="219">
        <f>S305*H305</f>
        <v>0</v>
      </c>
      <c r="U305" s="37"/>
      <c r="V305" s="37"/>
      <c r="W305" s="37"/>
      <c r="X305" s="37"/>
      <c r="Y305" s="37"/>
      <c r="Z305" s="37"/>
      <c r="AA305" s="37"/>
      <c r="AB305" s="37"/>
      <c r="AC305" s="37"/>
      <c r="AD305" s="37"/>
      <c r="AE305" s="37"/>
      <c r="AR305" s="178" t="s">
        <v>427</v>
      </c>
      <c r="AT305" s="178" t="s">
        <v>120</v>
      </c>
      <c r="AU305" s="178" t="s">
        <v>81</v>
      </c>
      <c r="AY305" s="18" t="s">
        <v>118</v>
      </c>
      <c r="BE305" s="179">
        <f>IF(N305="základní",J305,0)</f>
        <v>0</v>
      </c>
      <c r="BF305" s="179">
        <f>IF(N305="snížená",J305,0)</f>
        <v>0</v>
      </c>
      <c r="BG305" s="179">
        <f>IF(N305="zákl. přenesená",J305,0)</f>
        <v>0</v>
      </c>
      <c r="BH305" s="179">
        <f>IF(N305="sníž. přenesená",J305,0)</f>
        <v>0</v>
      </c>
      <c r="BI305" s="179">
        <f>IF(N305="nulová",J305,0)</f>
        <v>0</v>
      </c>
      <c r="BJ305" s="18" t="s">
        <v>79</v>
      </c>
      <c r="BK305" s="179">
        <f>ROUND(I305*H305,2)</f>
        <v>0</v>
      </c>
      <c r="BL305" s="18" t="s">
        <v>427</v>
      </c>
      <c r="BM305" s="178" t="s">
        <v>459</v>
      </c>
    </row>
    <row r="306" s="2" customFormat="1" ht="6.96" customHeight="1">
      <c r="A306" s="37"/>
      <c r="B306" s="59"/>
      <c r="C306" s="60"/>
      <c r="D306" s="60"/>
      <c r="E306" s="60"/>
      <c r="F306" s="60"/>
      <c r="G306" s="60"/>
      <c r="H306" s="60"/>
      <c r="I306" s="60"/>
      <c r="J306" s="60"/>
      <c r="K306" s="60"/>
      <c r="L306" s="38"/>
      <c r="M306" s="37"/>
      <c r="O306" s="37"/>
      <c r="P306" s="37"/>
      <c r="Q306" s="37"/>
      <c r="R306" s="37"/>
      <c r="S306" s="37"/>
      <c r="T306" s="37"/>
      <c r="U306" s="37"/>
      <c r="V306" s="37"/>
      <c r="W306" s="37"/>
      <c r="X306" s="37"/>
      <c r="Y306" s="37"/>
      <c r="Z306" s="37"/>
      <c r="AA306" s="37"/>
      <c r="AB306" s="37"/>
      <c r="AC306" s="37"/>
      <c r="AD306" s="37"/>
      <c r="AE306" s="37"/>
    </row>
  </sheetData>
  <autoFilter ref="C126:K305"/>
  <mergeCells count="6">
    <mergeCell ref="E7:H7"/>
    <mergeCell ref="E16:H16"/>
    <mergeCell ref="E25:H25"/>
    <mergeCell ref="E85:H85"/>
    <mergeCell ref="E119:H11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P599\eva</dc:creator>
  <cp:lastModifiedBy>P599\eva</cp:lastModifiedBy>
  <dcterms:created xsi:type="dcterms:W3CDTF">2025-06-05T12:28:29Z</dcterms:created>
  <dcterms:modified xsi:type="dcterms:W3CDTF">2025-06-05T12:28:31Z</dcterms:modified>
</cp:coreProperties>
</file>